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David Chambers\1-DATA\TEMP\"/>
    </mc:Choice>
  </mc:AlternateContent>
  <xr:revisionPtr revIDLastSave="0" documentId="13_ncr:1_{403796BB-4F21-4F48-94BE-B9C414F1FDAD}" xr6:coauthVersionLast="47" xr6:coauthVersionMax="47" xr10:uidLastSave="{00000000-0000-0000-0000-000000000000}"/>
  <bookViews>
    <workbookView xWindow="1392" yWindow="-108" windowWidth="29436" windowHeight="17496" xr2:uid="{EFAFEB85-A445-4009-9BD6-363090CBB424}"/>
  </bookViews>
  <sheets>
    <sheet name="DATA FILE" sheetId="1" r:id="rId1"/>
  </sheets>
  <externalReferences>
    <externalReference r:id="rId2"/>
    <externalReference r:id="rId3"/>
  </externalReferences>
  <definedNames>
    <definedName name="_GoBack" localSheetId="0">'DATA FILE'!$F$581</definedName>
    <definedName name="Cause">[1]Tables!$D$6:$D$13</definedName>
    <definedName name="Class">[1]Tables!$F$6:$F$10</definedName>
    <definedName name="Dam_Type">[1]Tables!$A$6:$A$16</definedName>
    <definedName name="Liquefaction">[1]Tables!$E$6:$E$9</definedName>
    <definedName name="Pond">[1]Tables!$C$6:$C$8</definedName>
    <definedName name="Status">[1]Tables!$B$6:$B$8</definedName>
    <definedName name="TypeTailings">[1]Tables!$G$6:$G$9</definedName>
    <definedName name="xcir1" localSheetId="0" hidden="1">-3.14159265358979+(ROW(OFFSET(#REF!,0,0,500,1))-1)*0.0125915537218028</definedName>
    <definedName name="xcir1" hidden="1">-3.14159265358979+(ROW(OFFSET(#REF!,0,0,500,1))-1)*0.0125915537218028</definedName>
    <definedName name="xdata1" localSheetId="0" hidden="1">9.6+(ROW(OFFSET(#REF!,0,0,70,1))-1)*2.2695652173913</definedName>
    <definedName name="xdata1" hidden="1">9.6+(ROW(OFFSET(#REF!,0,0,70,1))-1)*2.2695652173913</definedName>
    <definedName name="xdata2" localSheetId="0" hidden="1">9.6+(ROW(OFFSET(#REF!,0,0,70,1))-1)*2.2695652173913</definedName>
    <definedName name="xdata2" hidden="1">9.6+(ROW(OFFSET(#REF!,0,0,70,1))-1)*2.2695652173913</definedName>
    <definedName name="xdata3" localSheetId="0" hidden="1">9.6+(ROW(OFFSET(#REF!,0,0,100,1))-1)*1.58181818181818</definedName>
    <definedName name="xdata3" hidden="1">9.6+(ROW(OFFSET(#REF!,0,0,100,1))-1)*1.58181818181818</definedName>
    <definedName name="xdata4" localSheetId="0" hidden="1">9.6+(ROW(OFFSET(#REF!,0,0,100,1))-1)*1.58181818181818</definedName>
    <definedName name="xdata4" hidden="1">9.6+(ROW(OFFSET(#REF!,0,0,100,1))-1)*1.58181818181818</definedName>
    <definedName name="xdata5" localSheetId="0" hidden="1">0+(ROW(OFFSET(#REF!,0,0,70,1))-1)*0.144927536231884</definedName>
    <definedName name="xdata5" hidden="1">0+(ROW(OFFSET(#REF!,0,0,70,1))-1)*0.144927536231884</definedName>
    <definedName name="xdata6" localSheetId="0" hidden="1">0+(ROW(OFFSET(#REF!,0,0,70,1))-1)*0.144927536231884</definedName>
    <definedName name="xdata6" hidden="1">0+(ROW(OFFSET(#REF!,0,0,70,1))-1)*0.144927536231884</definedName>
    <definedName name="ycir1" localSheetId="0" hidden="1">1*COS([2]!xcir1)+0</definedName>
    <definedName name="ycir1" hidden="1">1*COS([2]!xcir1)+0</definedName>
    <definedName name="ydata1" hidden="1">0.866301194514596+0.0423093370935212*[2]!xdata1-4.92844208502245*(0.142857142857143+([2]!xdata1-77.4428571428571)^2/23731.3371428571)^0.5</definedName>
    <definedName name="ydata2" hidden="1">0.866301194514596+0.0423093370935212*[2]!xdata2+4.92844208502245*(0.142857142857143+([2]!xdata2-77.4428571428571)^2/23731.3371428571)^0.5</definedName>
    <definedName name="ydata3" hidden="1">0.866301194514596+0.0423093370935212*[2]!xdata3-4.92844208502245*(1.14285714285714+([2]!xdata3-77.4428571428571)^2/23731.3371428571)^0.5</definedName>
    <definedName name="ydata4" hidden="1">0.866301194514596+0.0423093370935212*[2]!xdata4+4.92844208502245*(1.14285714285714+([2]!xdata4-77.4428571428571)^2/23731.3371428571)^0.5</definedName>
    <definedName name="ydata5" hidden="1">0+1*[2]!xdata5-4.92844208502245*(1.14285714285714+([2]!xdata5-4.14285714285714)^2/42.4809921183006)^0.5</definedName>
    <definedName name="ydata6" hidden="1">0+1*[2]!xdata6+4.92844208502245*(1.14285714285714+([2]!xdata6-4.14285714285714)^2/42.4809921183006)^0.5</definedName>
    <definedName name="yycir1" localSheetId="0" hidden="1">1*SIN([2]!xcir1)+0+0*COS([2]!xcir1)</definedName>
    <definedName name="yycir1" hidden="1">1*SIN([2]!xcir1)+0+0*COS([2]!xcir1)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3" i="1" l="1"/>
  <c r="I731" i="1"/>
  <c r="H731" i="1"/>
  <c r="G731" i="1"/>
  <c r="F731" i="1"/>
  <c r="E731" i="1"/>
  <c r="K730" i="1"/>
  <c r="J730" i="1"/>
  <c r="K729" i="1"/>
  <c r="J729" i="1"/>
  <c r="J728" i="1"/>
  <c r="L728" i="1" s="1"/>
  <c r="L727" i="1"/>
  <c r="K727" i="1"/>
  <c r="J727" i="1"/>
  <c r="K726" i="1"/>
  <c r="J726" i="1"/>
  <c r="J725" i="1"/>
  <c r="K725" i="1" s="1"/>
  <c r="K724" i="1"/>
  <c r="J724" i="1"/>
  <c r="J723" i="1"/>
  <c r="K723" i="1" s="1"/>
  <c r="J722" i="1"/>
  <c r="K722" i="1" s="1"/>
  <c r="K721" i="1"/>
  <c r="J721" i="1"/>
  <c r="K720" i="1"/>
  <c r="J720" i="1"/>
  <c r="K719" i="1"/>
  <c r="J719" i="1"/>
  <c r="J718" i="1"/>
  <c r="K718" i="1" s="1"/>
  <c r="K717" i="1"/>
  <c r="J717" i="1"/>
  <c r="K716" i="1"/>
  <c r="J716" i="1"/>
  <c r="K715" i="1"/>
  <c r="J715" i="1"/>
  <c r="J714" i="1"/>
  <c r="K714" i="1" s="1"/>
  <c r="K713" i="1"/>
  <c r="J713" i="1"/>
  <c r="K712" i="1"/>
  <c r="J712" i="1"/>
  <c r="L721" i="1" s="1"/>
  <c r="J711" i="1"/>
  <c r="K711" i="1" s="1"/>
  <c r="J710" i="1"/>
  <c r="K710" i="1" s="1"/>
  <c r="K709" i="1"/>
  <c r="J709" i="1"/>
  <c r="J708" i="1"/>
  <c r="K708" i="1" s="1"/>
  <c r="J707" i="1"/>
  <c r="K707" i="1" s="1"/>
  <c r="J706" i="1"/>
  <c r="K706" i="1" s="1"/>
  <c r="K705" i="1"/>
  <c r="J705" i="1"/>
  <c r="J704" i="1"/>
  <c r="K704" i="1" s="1"/>
  <c r="J703" i="1"/>
  <c r="K703" i="1" s="1"/>
  <c r="J702" i="1"/>
  <c r="K702" i="1" s="1"/>
  <c r="K701" i="1"/>
  <c r="J701" i="1"/>
  <c r="J700" i="1"/>
  <c r="K700" i="1" s="1"/>
  <c r="I691" i="1"/>
  <c r="H691" i="1"/>
  <c r="G691" i="1"/>
  <c r="F691" i="1"/>
  <c r="E691" i="1"/>
  <c r="J691" i="1" s="1"/>
  <c r="I690" i="1"/>
  <c r="H690" i="1"/>
  <c r="G690" i="1"/>
  <c r="F690" i="1"/>
  <c r="E690" i="1"/>
  <c r="I689" i="1"/>
  <c r="H689" i="1"/>
  <c r="G689" i="1"/>
  <c r="F689" i="1"/>
  <c r="E689" i="1"/>
  <c r="J689" i="1" s="1"/>
  <c r="I688" i="1"/>
  <c r="H688" i="1"/>
  <c r="G688" i="1"/>
  <c r="F688" i="1"/>
  <c r="E688" i="1"/>
  <c r="J688" i="1" s="1"/>
  <c r="I687" i="1"/>
  <c r="H687" i="1"/>
  <c r="G687" i="1"/>
  <c r="F687" i="1"/>
  <c r="E687" i="1"/>
  <c r="J687" i="1" s="1"/>
  <c r="I686" i="1"/>
  <c r="H686" i="1"/>
  <c r="G686" i="1"/>
  <c r="F686" i="1"/>
  <c r="E686" i="1"/>
  <c r="I685" i="1"/>
  <c r="H685" i="1"/>
  <c r="G685" i="1"/>
  <c r="F685" i="1"/>
  <c r="E685" i="1"/>
  <c r="J685" i="1" s="1"/>
  <c r="I684" i="1"/>
  <c r="H684" i="1"/>
  <c r="G684" i="1"/>
  <c r="F684" i="1"/>
  <c r="E684" i="1"/>
  <c r="J684" i="1" s="1"/>
  <c r="I683" i="1"/>
  <c r="H683" i="1"/>
  <c r="G683" i="1"/>
  <c r="F683" i="1"/>
  <c r="E683" i="1"/>
  <c r="I682" i="1"/>
  <c r="H682" i="1"/>
  <c r="G682" i="1"/>
  <c r="F682" i="1"/>
  <c r="E682" i="1"/>
  <c r="I681" i="1"/>
  <c r="H681" i="1"/>
  <c r="G681" i="1"/>
  <c r="F681" i="1"/>
  <c r="E681" i="1"/>
  <c r="J681" i="1" s="1"/>
  <c r="I680" i="1"/>
  <c r="H680" i="1"/>
  <c r="G680" i="1"/>
  <c r="F680" i="1"/>
  <c r="E680" i="1"/>
  <c r="J680" i="1" s="1"/>
  <c r="I679" i="1"/>
  <c r="H679" i="1"/>
  <c r="G679" i="1"/>
  <c r="F679" i="1"/>
  <c r="E679" i="1"/>
  <c r="J679" i="1" s="1"/>
  <c r="I678" i="1"/>
  <c r="H678" i="1"/>
  <c r="G678" i="1"/>
  <c r="F678" i="1"/>
  <c r="E678" i="1"/>
  <c r="I677" i="1"/>
  <c r="H677" i="1"/>
  <c r="G677" i="1"/>
  <c r="F677" i="1"/>
  <c r="E677" i="1"/>
  <c r="J677" i="1" s="1"/>
  <c r="I676" i="1"/>
  <c r="H676" i="1"/>
  <c r="G676" i="1"/>
  <c r="F676" i="1"/>
  <c r="E676" i="1"/>
  <c r="J676" i="1" s="1"/>
  <c r="I675" i="1"/>
  <c r="H675" i="1"/>
  <c r="G675" i="1"/>
  <c r="F675" i="1"/>
  <c r="E675" i="1"/>
  <c r="I674" i="1"/>
  <c r="H674" i="1"/>
  <c r="G674" i="1"/>
  <c r="F674" i="1"/>
  <c r="E674" i="1"/>
  <c r="I673" i="1"/>
  <c r="H673" i="1"/>
  <c r="G673" i="1"/>
  <c r="F673" i="1"/>
  <c r="E673" i="1"/>
  <c r="J673" i="1" s="1"/>
  <c r="I672" i="1"/>
  <c r="H672" i="1"/>
  <c r="G672" i="1"/>
  <c r="F672" i="1"/>
  <c r="E672" i="1"/>
  <c r="J672" i="1" s="1"/>
  <c r="I671" i="1"/>
  <c r="H671" i="1"/>
  <c r="G671" i="1"/>
  <c r="F671" i="1"/>
  <c r="E671" i="1"/>
  <c r="J671" i="1" s="1"/>
  <c r="I670" i="1"/>
  <c r="H670" i="1"/>
  <c r="G670" i="1"/>
  <c r="F670" i="1"/>
  <c r="E670" i="1"/>
  <c r="I669" i="1"/>
  <c r="H669" i="1"/>
  <c r="G669" i="1"/>
  <c r="F669" i="1"/>
  <c r="E669" i="1"/>
  <c r="J669" i="1" s="1"/>
  <c r="I668" i="1"/>
  <c r="H668" i="1"/>
  <c r="G668" i="1"/>
  <c r="F668" i="1"/>
  <c r="E668" i="1"/>
  <c r="J668" i="1" s="1"/>
  <c r="I667" i="1"/>
  <c r="H667" i="1"/>
  <c r="G667" i="1"/>
  <c r="F667" i="1"/>
  <c r="E667" i="1"/>
  <c r="I666" i="1"/>
  <c r="H666" i="1"/>
  <c r="G666" i="1"/>
  <c r="F666" i="1"/>
  <c r="E666" i="1"/>
  <c r="I665" i="1"/>
  <c r="H665" i="1"/>
  <c r="G665" i="1"/>
  <c r="F665" i="1"/>
  <c r="E665" i="1"/>
  <c r="J665" i="1" s="1"/>
  <c r="I664" i="1"/>
  <c r="H664" i="1"/>
  <c r="G664" i="1"/>
  <c r="F664" i="1"/>
  <c r="E664" i="1"/>
  <c r="J664" i="1" s="1"/>
  <c r="I663" i="1"/>
  <c r="H663" i="1"/>
  <c r="G663" i="1"/>
  <c r="F663" i="1"/>
  <c r="E663" i="1"/>
  <c r="J663" i="1" s="1"/>
  <c r="I662" i="1"/>
  <c r="H662" i="1"/>
  <c r="G662" i="1"/>
  <c r="F662" i="1"/>
  <c r="E662" i="1"/>
  <c r="I661" i="1"/>
  <c r="H661" i="1"/>
  <c r="G661" i="1"/>
  <c r="F661" i="1"/>
  <c r="E661" i="1"/>
  <c r="J661" i="1" s="1"/>
  <c r="I660" i="1"/>
  <c r="H660" i="1"/>
  <c r="G660" i="1"/>
  <c r="F660" i="1"/>
  <c r="E660" i="1"/>
  <c r="J660" i="1" s="1"/>
  <c r="I659" i="1"/>
  <c r="H659" i="1"/>
  <c r="G659" i="1"/>
  <c r="F659" i="1"/>
  <c r="E659" i="1"/>
  <c r="I658" i="1"/>
  <c r="H658" i="1"/>
  <c r="G658" i="1"/>
  <c r="F658" i="1"/>
  <c r="E658" i="1"/>
  <c r="I657" i="1"/>
  <c r="H657" i="1"/>
  <c r="G657" i="1"/>
  <c r="F657" i="1"/>
  <c r="E657" i="1"/>
  <c r="J657" i="1" s="1"/>
  <c r="I656" i="1"/>
  <c r="H656" i="1"/>
  <c r="G656" i="1"/>
  <c r="F656" i="1"/>
  <c r="E656" i="1"/>
  <c r="J656" i="1" s="1"/>
  <c r="I655" i="1"/>
  <c r="H655" i="1"/>
  <c r="G655" i="1"/>
  <c r="F655" i="1"/>
  <c r="E655" i="1"/>
  <c r="J655" i="1" s="1"/>
  <c r="I654" i="1"/>
  <c r="H654" i="1"/>
  <c r="G654" i="1"/>
  <c r="F654" i="1"/>
  <c r="E654" i="1"/>
  <c r="I653" i="1"/>
  <c r="H653" i="1"/>
  <c r="G653" i="1"/>
  <c r="F653" i="1"/>
  <c r="E653" i="1"/>
  <c r="J653" i="1" s="1"/>
  <c r="I652" i="1"/>
  <c r="H652" i="1"/>
  <c r="G652" i="1"/>
  <c r="F652" i="1"/>
  <c r="E652" i="1"/>
  <c r="J652" i="1" s="1"/>
  <c r="I651" i="1"/>
  <c r="H651" i="1"/>
  <c r="G651" i="1"/>
  <c r="F651" i="1"/>
  <c r="E651" i="1"/>
  <c r="I650" i="1"/>
  <c r="H650" i="1"/>
  <c r="G650" i="1"/>
  <c r="F650" i="1"/>
  <c r="E650" i="1"/>
  <c r="I649" i="1"/>
  <c r="H649" i="1"/>
  <c r="G649" i="1"/>
  <c r="F649" i="1"/>
  <c r="E649" i="1"/>
  <c r="J649" i="1" s="1"/>
  <c r="I648" i="1"/>
  <c r="H648" i="1"/>
  <c r="G648" i="1"/>
  <c r="F648" i="1"/>
  <c r="E648" i="1"/>
  <c r="J648" i="1" s="1"/>
  <c r="I647" i="1"/>
  <c r="H647" i="1"/>
  <c r="G647" i="1"/>
  <c r="F647" i="1"/>
  <c r="E647" i="1"/>
  <c r="J647" i="1" s="1"/>
  <c r="I646" i="1"/>
  <c r="H646" i="1"/>
  <c r="G646" i="1"/>
  <c r="F646" i="1"/>
  <c r="E646" i="1"/>
  <c r="I645" i="1"/>
  <c r="H645" i="1"/>
  <c r="G645" i="1"/>
  <c r="F645" i="1"/>
  <c r="E645" i="1"/>
  <c r="J645" i="1" s="1"/>
  <c r="I644" i="1"/>
  <c r="H644" i="1"/>
  <c r="G644" i="1"/>
  <c r="F644" i="1"/>
  <c r="E644" i="1"/>
  <c r="J644" i="1" s="1"/>
  <c r="I643" i="1"/>
  <c r="H643" i="1"/>
  <c r="G643" i="1"/>
  <c r="F643" i="1"/>
  <c r="E643" i="1"/>
  <c r="I642" i="1"/>
  <c r="H642" i="1"/>
  <c r="G642" i="1"/>
  <c r="F642" i="1"/>
  <c r="E642" i="1"/>
  <c r="I641" i="1"/>
  <c r="H641" i="1"/>
  <c r="G641" i="1"/>
  <c r="F641" i="1"/>
  <c r="E641" i="1"/>
  <c r="J641" i="1" s="1"/>
  <c r="I640" i="1"/>
  <c r="H640" i="1"/>
  <c r="G640" i="1"/>
  <c r="F640" i="1"/>
  <c r="E640" i="1"/>
  <c r="J640" i="1" s="1"/>
  <c r="I639" i="1"/>
  <c r="H639" i="1"/>
  <c r="G639" i="1"/>
  <c r="F639" i="1"/>
  <c r="E639" i="1"/>
  <c r="J639" i="1" s="1"/>
  <c r="I638" i="1"/>
  <c r="H638" i="1"/>
  <c r="G638" i="1"/>
  <c r="F638" i="1"/>
  <c r="E638" i="1"/>
  <c r="I637" i="1"/>
  <c r="H637" i="1"/>
  <c r="G637" i="1"/>
  <c r="F637" i="1"/>
  <c r="E637" i="1"/>
  <c r="J637" i="1" s="1"/>
  <c r="I636" i="1"/>
  <c r="H636" i="1"/>
  <c r="G636" i="1"/>
  <c r="F636" i="1"/>
  <c r="E636" i="1"/>
  <c r="J636" i="1" s="1"/>
  <c r="I635" i="1"/>
  <c r="H635" i="1"/>
  <c r="G635" i="1"/>
  <c r="F635" i="1"/>
  <c r="E635" i="1"/>
  <c r="I634" i="1"/>
  <c r="H634" i="1"/>
  <c r="G634" i="1"/>
  <c r="F634" i="1"/>
  <c r="E634" i="1"/>
  <c r="I633" i="1"/>
  <c r="H633" i="1"/>
  <c r="G633" i="1"/>
  <c r="F633" i="1"/>
  <c r="E633" i="1"/>
  <c r="J633" i="1" s="1"/>
  <c r="I632" i="1"/>
  <c r="H632" i="1"/>
  <c r="G632" i="1"/>
  <c r="F632" i="1"/>
  <c r="E632" i="1"/>
  <c r="J632" i="1" s="1"/>
  <c r="I631" i="1"/>
  <c r="H631" i="1"/>
  <c r="G631" i="1"/>
  <c r="F631" i="1"/>
  <c r="E631" i="1"/>
  <c r="I630" i="1"/>
  <c r="H630" i="1"/>
  <c r="G630" i="1"/>
  <c r="F630" i="1"/>
  <c r="E630" i="1"/>
  <c r="I629" i="1"/>
  <c r="H629" i="1"/>
  <c r="G629" i="1"/>
  <c r="F629" i="1"/>
  <c r="E629" i="1"/>
  <c r="J629" i="1" s="1"/>
  <c r="I628" i="1"/>
  <c r="H628" i="1"/>
  <c r="G628" i="1"/>
  <c r="F628" i="1"/>
  <c r="E628" i="1"/>
  <c r="J628" i="1" s="1"/>
  <c r="I627" i="1"/>
  <c r="H627" i="1"/>
  <c r="G627" i="1"/>
  <c r="F627" i="1"/>
  <c r="E627" i="1"/>
  <c r="J627" i="1" s="1"/>
  <c r="I626" i="1"/>
  <c r="H626" i="1"/>
  <c r="G626" i="1"/>
  <c r="F626" i="1"/>
  <c r="E626" i="1"/>
  <c r="I625" i="1"/>
  <c r="H625" i="1"/>
  <c r="G625" i="1"/>
  <c r="F625" i="1"/>
  <c r="E625" i="1"/>
  <c r="J625" i="1" s="1"/>
  <c r="I624" i="1"/>
  <c r="H624" i="1"/>
  <c r="G624" i="1"/>
  <c r="F624" i="1"/>
  <c r="E624" i="1"/>
  <c r="J624" i="1" s="1"/>
  <c r="J623" i="1"/>
  <c r="J622" i="1"/>
  <c r="I622" i="1"/>
  <c r="H622" i="1"/>
  <c r="G622" i="1"/>
  <c r="F622" i="1"/>
  <c r="E622" i="1"/>
  <c r="J621" i="1"/>
  <c r="J620" i="1"/>
  <c r="J619" i="1"/>
  <c r="I618" i="1"/>
  <c r="H618" i="1"/>
  <c r="G618" i="1"/>
  <c r="F618" i="1"/>
  <c r="E618" i="1"/>
  <c r="J618" i="1" s="1"/>
  <c r="I617" i="1"/>
  <c r="H617" i="1"/>
  <c r="G617" i="1"/>
  <c r="F617" i="1"/>
  <c r="E617" i="1"/>
  <c r="J617" i="1" s="1"/>
  <c r="J616" i="1"/>
  <c r="J615" i="1"/>
  <c r="I614" i="1"/>
  <c r="H614" i="1"/>
  <c r="G614" i="1"/>
  <c r="F614" i="1"/>
  <c r="E614" i="1"/>
  <c r="J614" i="1" s="1"/>
  <c r="I613" i="1"/>
  <c r="H613" i="1"/>
  <c r="G613" i="1"/>
  <c r="F613" i="1"/>
  <c r="E613" i="1"/>
  <c r="J612" i="1"/>
  <c r="J611" i="1"/>
  <c r="I610" i="1"/>
  <c r="H610" i="1"/>
  <c r="G610" i="1"/>
  <c r="F610" i="1"/>
  <c r="E610" i="1"/>
  <c r="J609" i="1"/>
  <c r="I608" i="1"/>
  <c r="H608" i="1"/>
  <c r="G608" i="1"/>
  <c r="F608" i="1"/>
  <c r="J608" i="1" s="1"/>
  <c r="E608" i="1"/>
  <c r="I607" i="1"/>
  <c r="H607" i="1"/>
  <c r="G607" i="1"/>
  <c r="J607" i="1" s="1"/>
  <c r="F607" i="1"/>
  <c r="E607" i="1"/>
  <c r="J606" i="1"/>
  <c r="I606" i="1"/>
  <c r="H606" i="1"/>
  <c r="G606" i="1"/>
  <c r="F606" i="1"/>
  <c r="E606" i="1"/>
  <c r="I605" i="1"/>
  <c r="H605" i="1"/>
  <c r="G605" i="1"/>
  <c r="F605" i="1"/>
  <c r="J605" i="1" s="1"/>
  <c r="E605" i="1"/>
  <c r="J604" i="1"/>
  <c r="I603" i="1"/>
  <c r="H603" i="1"/>
  <c r="G603" i="1"/>
  <c r="J603" i="1" s="1"/>
  <c r="F603" i="1"/>
  <c r="E603" i="1"/>
  <c r="J602" i="1"/>
  <c r="J601" i="1"/>
  <c r="J600" i="1"/>
  <c r="J599" i="1"/>
  <c r="J598" i="1"/>
  <c r="J597" i="1"/>
  <c r="J596" i="1"/>
  <c r="J595" i="1"/>
  <c r="I594" i="1"/>
  <c r="H594" i="1"/>
  <c r="G594" i="1"/>
  <c r="F594" i="1"/>
  <c r="E594" i="1"/>
  <c r="J594" i="1" s="1"/>
  <c r="J593" i="1"/>
  <c r="J592" i="1"/>
  <c r="J591" i="1"/>
  <c r="J590" i="1"/>
  <c r="J589" i="1"/>
  <c r="J588" i="1"/>
  <c r="J587" i="1"/>
  <c r="J586" i="1"/>
  <c r="J585" i="1"/>
  <c r="J584" i="1"/>
  <c r="I583" i="1"/>
  <c r="H583" i="1"/>
  <c r="G583" i="1"/>
  <c r="F583" i="1"/>
  <c r="E583" i="1"/>
  <c r="J583" i="1" s="1"/>
  <c r="J582" i="1"/>
  <c r="I581" i="1"/>
  <c r="I695" i="1" s="1"/>
  <c r="H581" i="1"/>
  <c r="H695" i="1" s="1"/>
  <c r="G581" i="1"/>
  <c r="F581" i="1"/>
  <c r="F695" i="1" s="1"/>
  <c r="E581" i="1"/>
  <c r="I572" i="1"/>
  <c r="H572" i="1"/>
  <c r="G572" i="1"/>
  <c r="F572" i="1"/>
  <c r="E572" i="1"/>
  <c r="J572" i="1" s="1"/>
  <c r="I571" i="1"/>
  <c r="H571" i="1"/>
  <c r="G571" i="1"/>
  <c r="F571" i="1"/>
  <c r="E571" i="1"/>
  <c r="I570" i="1"/>
  <c r="H570" i="1"/>
  <c r="G570" i="1"/>
  <c r="F570" i="1"/>
  <c r="E570" i="1"/>
  <c r="J570" i="1" s="1"/>
  <c r="I569" i="1"/>
  <c r="H569" i="1"/>
  <c r="G569" i="1"/>
  <c r="F569" i="1"/>
  <c r="F575" i="1" s="1"/>
  <c r="E569" i="1"/>
  <c r="J569" i="1" s="1"/>
  <c r="I568" i="1"/>
  <c r="H568" i="1"/>
  <c r="G568" i="1"/>
  <c r="F568" i="1"/>
  <c r="E568" i="1"/>
  <c r="I567" i="1"/>
  <c r="H567" i="1"/>
  <c r="G567" i="1"/>
  <c r="F567" i="1"/>
  <c r="E567" i="1"/>
  <c r="J567" i="1" s="1"/>
  <c r="I566" i="1"/>
  <c r="H566" i="1"/>
  <c r="H575" i="1" s="1"/>
  <c r="G566" i="1"/>
  <c r="F566" i="1"/>
  <c r="E566" i="1"/>
  <c r="H556" i="1"/>
  <c r="F556" i="1"/>
  <c r="F555" i="1"/>
  <c r="G554" i="1"/>
  <c r="H552" i="1"/>
  <c r="F552" i="1"/>
  <c r="E552" i="1"/>
  <c r="F551" i="1"/>
  <c r="I550" i="1"/>
  <c r="G550" i="1"/>
  <c r="H548" i="1"/>
  <c r="F548" i="1"/>
  <c r="E548" i="1"/>
  <c r="I546" i="1"/>
  <c r="G546" i="1"/>
  <c r="J545" i="1"/>
  <c r="I545" i="1"/>
  <c r="H545" i="1"/>
  <c r="G545" i="1"/>
  <c r="F545" i="1"/>
  <c r="E545" i="1"/>
  <c r="I539" i="1"/>
  <c r="J536" i="1"/>
  <c r="I535" i="1"/>
  <c r="H535" i="1"/>
  <c r="H546" i="1" s="1"/>
  <c r="G535" i="1"/>
  <c r="F535" i="1"/>
  <c r="F546" i="1" s="1"/>
  <c r="E535" i="1"/>
  <c r="E546" i="1" s="1"/>
  <c r="I534" i="1"/>
  <c r="I547" i="1" s="1"/>
  <c r="H534" i="1"/>
  <c r="H547" i="1" s="1"/>
  <c r="G534" i="1"/>
  <c r="G547" i="1" s="1"/>
  <c r="F534" i="1"/>
  <c r="J534" i="1" s="1"/>
  <c r="E534" i="1"/>
  <c r="E547" i="1" s="1"/>
  <c r="I533" i="1"/>
  <c r="I548" i="1" s="1"/>
  <c r="H533" i="1"/>
  <c r="G533" i="1"/>
  <c r="G548" i="1" s="1"/>
  <c r="F533" i="1"/>
  <c r="E533" i="1"/>
  <c r="J532" i="1"/>
  <c r="I532" i="1"/>
  <c r="I549" i="1" s="1"/>
  <c r="H532" i="1"/>
  <c r="H549" i="1" s="1"/>
  <c r="J549" i="1" s="1"/>
  <c r="G532" i="1"/>
  <c r="G549" i="1" s="1"/>
  <c r="F532" i="1"/>
  <c r="F549" i="1" s="1"/>
  <c r="E532" i="1"/>
  <c r="E549" i="1" s="1"/>
  <c r="I531" i="1"/>
  <c r="H531" i="1"/>
  <c r="H550" i="1" s="1"/>
  <c r="G531" i="1"/>
  <c r="F531" i="1"/>
  <c r="F550" i="1" s="1"/>
  <c r="E531" i="1"/>
  <c r="E550" i="1" s="1"/>
  <c r="J550" i="1" s="1"/>
  <c r="I530" i="1"/>
  <c r="I551" i="1" s="1"/>
  <c r="H530" i="1"/>
  <c r="H551" i="1" s="1"/>
  <c r="G530" i="1"/>
  <c r="G551" i="1" s="1"/>
  <c r="F530" i="1"/>
  <c r="J530" i="1" s="1"/>
  <c r="E530" i="1"/>
  <c r="E551" i="1" s="1"/>
  <c r="J551" i="1" s="1"/>
  <c r="I529" i="1"/>
  <c r="I552" i="1" s="1"/>
  <c r="H529" i="1"/>
  <c r="G529" i="1"/>
  <c r="G552" i="1" s="1"/>
  <c r="F529" i="1"/>
  <c r="E529" i="1"/>
  <c r="J528" i="1"/>
  <c r="I528" i="1"/>
  <c r="I553" i="1" s="1"/>
  <c r="H528" i="1"/>
  <c r="H553" i="1" s="1"/>
  <c r="G528" i="1"/>
  <c r="G553" i="1" s="1"/>
  <c r="F528" i="1"/>
  <c r="F553" i="1" s="1"/>
  <c r="E528" i="1"/>
  <c r="E553" i="1" s="1"/>
  <c r="I527" i="1"/>
  <c r="I554" i="1" s="1"/>
  <c r="H527" i="1"/>
  <c r="H554" i="1" s="1"/>
  <c r="G527" i="1"/>
  <c r="F527" i="1"/>
  <c r="F554" i="1" s="1"/>
  <c r="E527" i="1"/>
  <c r="J527" i="1" s="1"/>
  <c r="I526" i="1"/>
  <c r="I555" i="1" s="1"/>
  <c r="H526" i="1"/>
  <c r="H555" i="1" s="1"/>
  <c r="G526" i="1"/>
  <c r="G555" i="1" s="1"/>
  <c r="F526" i="1"/>
  <c r="J526" i="1" s="1"/>
  <c r="E526" i="1"/>
  <c r="E555" i="1" s="1"/>
  <c r="I525" i="1"/>
  <c r="I556" i="1" s="1"/>
  <c r="H525" i="1"/>
  <c r="G525" i="1"/>
  <c r="G556" i="1" s="1"/>
  <c r="F525" i="1"/>
  <c r="E525" i="1"/>
  <c r="E556" i="1" s="1"/>
  <c r="J524" i="1"/>
  <c r="I524" i="1"/>
  <c r="I557" i="1" s="1"/>
  <c r="H524" i="1"/>
  <c r="G524" i="1"/>
  <c r="G557" i="1" s="1"/>
  <c r="F524" i="1"/>
  <c r="E524" i="1"/>
  <c r="E539" i="1" s="1"/>
  <c r="I515" i="1"/>
  <c r="H515" i="1"/>
  <c r="G515" i="1"/>
  <c r="J515" i="1" s="1"/>
  <c r="F515" i="1"/>
  <c r="E515" i="1"/>
  <c r="I514" i="1"/>
  <c r="H514" i="1"/>
  <c r="G514" i="1"/>
  <c r="F514" i="1"/>
  <c r="E514" i="1"/>
  <c r="J514" i="1" s="1"/>
  <c r="I513" i="1"/>
  <c r="H513" i="1"/>
  <c r="G513" i="1"/>
  <c r="F513" i="1"/>
  <c r="E513" i="1"/>
  <c r="J513" i="1" s="1"/>
  <c r="I512" i="1"/>
  <c r="H512" i="1"/>
  <c r="G512" i="1"/>
  <c r="F512" i="1"/>
  <c r="E512" i="1"/>
  <c r="I511" i="1"/>
  <c r="H511" i="1"/>
  <c r="G511" i="1"/>
  <c r="J511" i="1" s="1"/>
  <c r="F511" i="1"/>
  <c r="E511" i="1"/>
  <c r="I510" i="1"/>
  <c r="H510" i="1"/>
  <c r="G510" i="1"/>
  <c r="F510" i="1"/>
  <c r="E510" i="1"/>
  <c r="J510" i="1" s="1"/>
  <c r="I509" i="1"/>
  <c r="H509" i="1"/>
  <c r="G509" i="1"/>
  <c r="F509" i="1"/>
  <c r="E509" i="1"/>
  <c r="J509" i="1" s="1"/>
  <c r="I508" i="1"/>
  <c r="H508" i="1"/>
  <c r="G508" i="1"/>
  <c r="F508" i="1"/>
  <c r="E508" i="1"/>
  <c r="J508" i="1" s="1"/>
  <c r="I507" i="1"/>
  <c r="H507" i="1"/>
  <c r="G507" i="1"/>
  <c r="J507" i="1" s="1"/>
  <c r="F507" i="1"/>
  <c r="E507" i="1"/>
  <c r="I506" i="1"/>
  <c r="H506" i="1"/>
  <c r="G506" i="1"/>
  <c r="F506" i="1"/>
  <c r="E506" i="1"/>
  <c r="J506" i="1" s="1"/>
  <c r="I505" i="1"/>
  <c r="H505" i="1"/>
  <c r="G505" i="1"/>
  <c r="F505" i="1"/>
  <c r="E505" i="1"/>
  <c r="J505" i="1" s="1"/>
  <c r="I504" i="1"/>
  <c r="I518" i="1" s="1"/>
  <c r="H504" i="1"/>
  <c r="G504" i="1"/>
  <c r="F504" i="1"/>
  <c r="E504" i="1"/>
  <c r="I503" i="1"/>
  <c r="H503" i="1"/>
  <c r="G503" i="1"/>
  <c r="J503" i="1" s="1"/>
  <c r="F503" i="1"/>
  <c r="E503" i="1"/>
  <c r="I502" i="1"/>
  <c r="H502" i="1"/>
  <c r="G502" i="1"/>
  <c r="F502" i="1"/>
  <c r="E502" i="1"/>
  <c r="J502" i="1" s="1"/>
  <c r="R501" i="1"/>
  <c r="I501" i="1"/>
  <c r="H501" i="1"/>
  <c r="G501" i="1"/>
  <c r="J501" i="1" s="1"/>
  <c r="F501" i="1"/>
  <c r="E501" i="1"/>
  <c r="J500" i="1"/>
  <c r="I500" i="1"/>
  <c r="H500" i="1"/>
  <c r="G500" i="1"/>
  <c r="F500" i="1"/>
  <c r="E500" i="1"/>
  <c r="I499" i="1"/>
  <c r="H499" i="1"/>
  <c r="G499" i="1"/>
  <c r="F499" i="1"/>
  <c r="J499" i="1" s="1"/>
  <c r="E499" i="1"/>
  <c r="I498" i="1"/>
  <c r="H498" i="1"/>
  <c r="G498" i="1"/>
  <c r="F498" i="1"/>
  <c r="J498" i="1" s="1"/>
  <c r="E498" i="1"/>
  <c r="I497" i="1"/>
  <c r="H497" i="1"/>
  <c r="G497" i="1"/>
  <c r="J497" i="1" s="1"/>
  <c r="F497" i="1"/>
  <c r="E497" i="1"/>
  <c r="J496" i="1"/>
  <c r="I495" i="1"/>
  <c r="H495" i="1"/>
  <c r="G495" i="1"/>
  <c r="F495" i="1"/>
  <c r="E495" i="1"/>
  <c r="J495" i="1" s="1"/>
  <c r="J494" i="1"/>
  <c r="J493" i="1"/>
  <c r="I493" i="1"/>
  <c r="H493" i="1"/>
  <c r="H518" i="1" s="1"/>
  <c r="G493" i="1"/>
  <c r="F493" i="1"/>
  <c r="E493" i="1"/>
  <c r="T491" i="1"/>
  <c r="H483" i="1"/>
  <c r="I482" i="1"/>
  <c r="F482" i="1"/>
  <c r="G481" i="1"/>
  <c r="F480" i="1"/>
  <c r="E480" i="1"/>
  <c r="H479" i="1"/>
  <c r="I478" i="1"/>
  <c r="F478" i="1"/>
  <c r="H477" i="1"/>
  <c r="G477" i="1"/>
  <c r="F476" i="1"/>
  <c r="E476" i="1"/>
  <c r="H475" i="1"/>
  <c r="G475" i="1"/>
  <c r="E475" i="1"/>
  <c r="I474" i="1"/>
  <c r="F474" i="1"/>
  <c r="I473" i="1"/>
  <c r="H473" i="1"/>
  <c r="G473" i="1"/>
  <c r="J472" i="1"/>
  <c r="F472" i="1"/>
  <c r="E472" i="1"/>
  <c r="I471" i="1"/>
  <c r="H471" i="1"/>
  <c r="G471" i="1"/>
  <c r="F471" i="1"/>
  <c r="E471" i="1"/>
  <c r="F465" i="1"/>
  <c r="I462" i="1"/>
  <c r="I472" i="1" s="1"/>
  <c r="H462" i="1"/>
  <c r="H472" i="1" s="1"/>
  <c r="G462" i="1"/>
  <c r="G472" i="1" s="1"/>
  <c r="F462" i="1"/>
  <c r="E462" i="1"/>
  <c r="J461" i="1"/>
  <c r="I461" i="1"/>
  <c r="H461" i="1"/>
  <c r="G461" i="1"/>
  <c r="F461" i="1"/>
  <c r="F473" i="1" s="1"/>
  <c r="E461" i="1"/>
  <c r="E473" i="1" s="1"/>
  <c r="I460" i="1"/>
  <c r="H460" i="1"/>
  <c r="H474" i="1" s="1"/>
  <c r="G460" i="1"/>
  <c r="G474" i="1" s="1"/>
  <c r="F460" i="1"/>
  <c r="J460" i="1" s="1"/>
  <c r="E460" i="1"/>
  <c r="E474" i="1" s="1"/>
  <c r="J474" i="1" s="1"/>
  <c r="I459" i="1"/>
  <c r="I475" i="1" s="1"/>
  <c r="H459" i="1"/>
  <c r="G459" i="1"/>
  <c r="F459" i="1"/>
  <c r="E459" i="1"/>
  <c r="I458" i="1"/>
  <c r="I476" i="1" s="1"/>
  <c r="H458" i="1"/>
  <c r="H476" i="1" s="1"/>
  <c r="G458" i="1"/>
  <c r="G476" i="1" s="1"/>
  <c r="J476" i="1" s="1"/>
  <c r="F458" i="1"/>
  <c r="E458" i="1"/>
  <c r="J457" i="1"/>
  <c r="I457" i="1"/>
  <c r="I477" i="1" s="1"/>
  <c r="H457" i="1"/>
  <c r="G457" i="1"/>
  <c r="F457" i="1"/>
  <c r="F477" i="1" s="1"/>
  <c r="E457" i="1"/>
  <c r="E477" i="1" s="1"/>
  <c r="J477" i="1" s="1"/>
  <c r="I456" i="1"/>
  <c r="H456" i="1"/>
  <c r="H478" i="1" s="1"/>
  <c r="G456" i="1"/>
  <c r="G478" i="1" s="1"/>
  <c r="F456" i="1"/>
  <c r="E456" i="1"/>
  <c r="I455" i="1"/>
  <c r="I479" i="1" s="1"/>
  <c r="H455" i="1"/>
  <c r="G455" i="1"/>
  <c r="G479" i="1" s="1"/>
  <c r="F455" i="1"/>
  <c r="E455" i="1"/>
  <c r="E479" i="1" s="1"/>
  <c r="I454" i="1"/>
  <c r="I480" i="1" s="1"/>
  <c r="H454" i="1"/>
  <c r="H480" i="1" s="1"/>
  <c r="G454" i="1"/>
  <c r="G480" i="1" s="1"/>
  <c r="J480" i="1" s="1"/>
  <c r="F454" i="1"/>
  <c r="E454" i="1"/>
  <c r="J453" i="1"/>
  <c r="I453" i="1"/>
  <c r="I481" i="1" s="1"/>
  <c r="H453" i="1"/>
  <c r="H481" i="1" s="1"/>
  <c r="G453" i="1"/>
  <c r="F453" i="1"/>
  <c r="F481" i="1" s="1"/>
  <c r="E453" i="1"/>
  <c r="E481" i="1" s="1"/>
  <c r="I452" i="1"/>
  <c r="H452" i="1"/>
  <c r="H482" i="1" s="1"/>
  <c r="G452" i="1"/>
  <c r="G482" i="1" s="1"/>
  <c r="F452" i="1"/>
  <c r="E452" i="1"/>
  <c r="J452" i="1" s="1"/>
  <c r="I451" i="1"/>
  <c r="I465" i="1" s="1"/>
  <c r="H451" i="1"/>
  <c r="G451" i="1"/>
  <c r="G465" i="1" s="1"/>
  <c r="F451" i="1"/>
  <c r="E451" i="1"/>
  <c r="E483" i="1" s="1"/>
  <c r="C412" i="1"/>
  <c r="C411" i="1"/>
  <c r="C410" i="1"/>
  <c r="C409" i="1"/>
  <c r="C408" i="1"/>
  <c r="A405" i="1"/>
  <c r="AI403" i="1"/>
  <c r="AG403" i="1"/>
  <c r="AD403" i="1"/>
  <c r="AC403" i="1"/>
  <c r="AB403" i="1"/>
  <c r="AE403" i="1" s="1"/>
  <c r="AH403" i="1" s="1"/>
  <c r="S403" i="1"/>
  <c r="AH402" i="1"/>
  <c r="AG402" i="1"/>
  <c r="AD402" i="1"/>
  <c r="AC402" i="1"/>
  <c r="AB402" i="1"/>
  <c r="AE402" i="1" s="1"/>
  <c r="AI402" i="1" s="1"/>
  <c r="S402" i="1"/>
  <c r="AI401" i="1"/>
  <c r="AH401" i="1"/>
  <c r="AD401" i="1"/>
  <c r="AC401" i="1"/>
  <c r="AB401" i="1"/>
  <c r="AE401" i="1" s="1"/>
  <c r="AG401" i="1" s="1"/>
  <c r="S401" i="1"/>
  <c r="AI400" i="1"/>
  <c r="AG400" i="1"/>
  <c r="AD400" i="1"/>
  <c r="AC400" i="1"/>
  <c r="AB400" i="1"/>
  <c r="S400" i="1"/>
  <c r="AI399" i="1"/>
  <c r="AH399" i="1"/>
  <c r="AD399" i="1"/>
  <c r="AC399" i="1"/>
  <c r="AB399" i="1"/>
  <c r="S399" i="1"/>
  <c r="S398" i="1"/>
  <c r="AH397" i="1"/>
  <c r="AG397" i="1"/>
  <c r="AD397" i="1"/>
  <c r="AC397" i="1"/>
  <c r="AB397" i="1"/>
  <c r="S397" i="1"/>
  <c r="AH396" i="1"/>
  <c r="AG396" i="1"/>
  <c r="AD396" i="1"/>
  <c r="AC396" i="1"/>
  <c r="AB396" i="1"/>
  <c r="AE396" i="1" s="1"/>
  <c r="AI396" i="1" s="1"/>
  <c r="S396" i="1"/>
  <c r="AI395" i="1"/>
  <c r="AH395" i="1"/>
  <c r="AG395" i="1"/>
  <c r="AD395" i="1"/>
  <c r="AC395" i="1"/>
  <c r="AB395" i="1"/>
  <c r="AE395" i="1" s="1"/>
  <c r="S395" i="1"/>
  <c r="AI394" i="1"/>
  <c r="AH394" i="1"/>
  <c r="AG394" i="1"/>
  <c r="AD394" i="1"/>
  <c r="AC394" i="1"/>
  <c r="AB394" i="1"/>
  <c r="AE394" i="1" s="1"/>
  <c r="S394" i="1"/>
  <c r="AH393" i="1"/>
  <c r="AG393" i="1"/>
  <c r="AD393" i="1"/>
  <c r="AC393" i="1"/>
  <c r="AB393" i="1"/>
  <c r="S393" i="1"/>
  <c r="S392" i="1"/>
  <c r="AH391" i="1"/>
  <c r="AG391" i="1"/>
  <c r="AE391" i="1"/>
  <c r="AI391" i="1" s="1"/>
  <c r="AD391" i="1"/>
  <c r="AC391" i="1"/>
  <c r="AB391" i="1"/>
  <c r="S391" i="1"/>
  <c r="AI390" i="1"/>
  <c r="AG390" i="1"/>
  <c r="AD390" i="1"/>
  <c r="AE390" i="1" s="1"/>
  <c r="AH390" i="1" s="1"/>
  <c r="AC390" i="1"/>
  <c r="AB390" i="1"/>
  <c r="S390" i="1"/>
  <c r="AI389" i="1"/>
  <c r="AH389" i="1"/>
  <c r="AE389" i="1"/>
  <c r="AG389" i="1" s="1"/>
  <c r="AD389" i="1"/>
  <c r="AC389" i="1"/>
  <c r="AB389" i="1"/>
  <c r="S389" i="1"/>
  <c r="AH388" i="1"/>
  <c r="AG388" i="1"/>
  <c r="AD388" i="1"/>
  <c r="AC388" i="1"/>
  <c r="AE388" i="1" s="1"/>
  <c r="AI388" i="1" s="1"/>
  <c r="AB388" i="1"/>
  <c r="S388" i="1"/>
  <c r="AH387" i="1"/>
  <c r="AG387" i="1"/>
  <c r="AD387" i="1"/>
  <c r="AC387" i="1"/>
  <c r="AE387" i="1" s="1"/>
  <c r="AI387" i="1" s="1"/>
  <c r="AB387" i="1"/>
  <c r="S387" i="1"/>
  <c r="AH386" i="1"/>
  <c r="AG386" i="1"/>
  <c r="AD386" i="1"/>
  <c r="AC386" i="1"/>
  <c r="AE386" i="1" s="1"/>
  <c r="AI386" i="1" s="1"/>
  <c r="AB386" i="1"/>
  <c r="S386" i="1"/>
  <c r="S385" i="1"/>
  <c r="AH384" i="1"/>
  <c r="AG384" i="1"/>
  <c r="AD384" i="1"/>
  <c r="AC384" i="1"/>
  <c r="AB384" i="1"/>
  <c r="AE384" i="1" s="1"/>
  <c r="AI384" i="1" s="1"/>
  <c r="S384" i="1"/>
  <c r="AH383" i="1"/>
  <c r="AG383" i="1"/>
  <c r="AD383" i="1"/>
  <c r="AC383" i="1"/>
  <c r="AB383" i="1"/>
  <c r="AE383" i="1" s="1"/>
  <c r="AI383" i="1" s="1"/>
  <c r="S383" i="1"/>
  <c r="AH382" i="1"/>
  <c r="AG382" i="1"/>
  <c r="AD382" i="1"/>
  <c r="AC382" i="1"/>
  <c r="AB382" i="1"/>
  <c r="AE382" i="1" s="1"/>
  <c r="AI382" i="1" s="1"/>
  <c r="S382" i="1"/>
  <c r="AI380" i="1"/>
  <c r="AG380" i="1"/>
  <c r="AD380" i="1"/>
  <c r="AC380" i="1"/>
  <c r="AB380" i="1"/>
  <c r="AE380" i="1" s="1"/>
  <c r="AH380" i="1" s="1"/>
  <c r="S380" i="1"/>
  <c r="AH379" i="1"/>
  <c r="AG379" i="1"/>
  <c r="AE379" i="1"/>
  <c r="AI379" i="1" s="1"/>
  <c r="AD379" i="1"/>
  <c r="AC379" i="1"/>
  <c r="AB379" i="1"/>
  <c r="S379" i="1"/>
  <c r="AH378" i="1"/>
  <c r="AG378" i="1"/>
  <c r="AD378" i="1"/>
  <c r="AE378" i="1" s="1"/>
  <c r="AI378" i="1" s="1"/>
  <c r="AC378" i="1"/>
  <c r="AB378" i="1"/>
  <c r="S378" i="1"/>
  <c r="AI376" i="1"/>
  <c r="AG376" i="1"/>
  <c r="AD376" i="1"/>
  <c r="AE376" i="1" s="1"/>
  <c r="AH376" i="1" s="1"/>
  <c r="AC376" i="1"/>
  <c r="AB376" i="1"/>
  <c r="AI375" i="1"/>
  <c r="AG375" i="1"/>
  <c r="AD375" i="1"/>
  <c r="AC375" i="1"/>
  <c r="AB375" i="1"/>
  <c r="S375" i="1"/>
  <c r="AH374" i="1"/>
  <c r="AG374" i="1"/>
  <c r="AD374" i="1"/>
  <c r="AC374" i="1"/>
  <c r="AE374" i="1" s="1"/>
  <c r="AI374" i="1" s="1"/>
  <c r="AB374" i="1"/>
  <c r="S374" i="1"/>
  <c r="AH373" i="1"/>
  <c r="AG373" i="1"/>
  <c r="AD373" i="1"/>
  <c r="AC373" i="1"/>
  <c r="AE373" i="1" s="1"/>
  <c r="AI373" i="1" s="1"/>
  <c r="AB373" i="1"/>
  <c r="S373" i="1"/>
  <c r="AH372" i="1"/>
  <c r="AG372" i="1"/>
  <c r="AD372" i="1"/>
  <c r="AC372" i="1"/>
  <c r="AE372" i="1" s="1"/>
  <c r="AI372" i="1" s="1"/>
  <c r="AB372" i="1"/>
  <c r="S372" i="1"/>
  <c r="AI371" i="1"/>
  <c r="AH371" i="1"/>
  <c r="AD371" i="1"/>
  <c r="AC371" i="1"/>
  <c r="AE371" i="1" s="1"/>
  <c r="AG371" i="1" s="1"/>
  <c r="AB371" i="1"/>
  <c r="S371" i="1"/>
  <c r="AH370" i="1"/>
  <c r="AG370" i="1"/>
  <c r="AD370" i="1"/>
  <c r="AE370" i="1" s="1"/>
  <c r="AI370" i="1" s="1"/>
  <c r="AC370" i="1"/>
  <c r="AB370" i="1"/>
  <c r="S370" i="1"/>
  <c r="AI369" i="1"/>
  <c r="AH369" i="1"/>
  <c r="AD369" i="1"/>
  <c r="AE369" i="1" s="1"/>
  <c r="AG369" i="1" s="1"/>
  <c r="AC369" i="1"/>
  <c r="AB369" i="1"/>
  <c r="S369" i="1"/>
  <c r="S368" i="1"/>
  <c r="AH367" i="1"/>
  <c r="AG367" i="1"/>
  <c r="AD367" i="1"/>
  <c r="AC367" i="1"/>
  <c r="AB367" i="1"/>
  <c r="AE367" i="1" s="1"/>
  <c r="AI367" i="1" s="1"/>
  <c r="S367" i="1"/>
  <c r="S366" i="1"/>
  <c r="S365" i="1"/>
  <c r="AH364" i="1"/>
  <c r="AG364" i="1"/>
  <c r="AD364" i="1"/>
  <c r="AC364" i="1"/>
  <c r="AB364" i="1"/>
  <c r="AE364" i="1" s="1"/>
  <c r="AI364" i="1" s="1"/>
  <c r="S364" i="1"/>
  <c r="AI363" i="1"/>
  <c r="AH363" i="1"/>
  <c r="AG363" i="1"/>
  <c r="AD363" i="1"/>
  <c r="AC363" i="1"/>
  <c r="AB363" i="1"/>
  <c r="AE363" i="1" s="1"/>
  <c r="S363" i="1"/>
  <c r="AI362" i="1"/>
  <c r="AH362" i="1"/>
  <c r="AG362" i="1"/>
  <c r="AD362" i="1"/>
  <c r="AC362" i="1"/>
  <c r="AB362" i="1"/>
  <c r="AE362" i="1" s="1"/>
  <c r="S362" i="1"/>
  <c r="AH361" i="1"/>
  <c r="AG361" i="1"/>
  <c r="AD361" i="1"/>
  <c r="AC361" i="1"/>
  <c r="AB361" i="1"/>
  <c r="S361" i="1"/>
  <c r="AH360" i="1"/>
  <c r="AG360" i="1"/>
  <c r="AD360" i="1"/>
  <c r="AC360" i="1"/>
  <c r="AB360" i="1"/>
  <c r="S360" i="1"/>
  <c r="AH359" i="1"/>
  <c r="AG359" i="1"/>
  <c r="AD359" i="1"/>
  <c r="AC359" i="1"/>
  <c r="AB359" i="1"/>
  <c r="S359" i="1"/>
  <c r="AH358" i="1"/>
  <c r="AG358" i="1"/>
  <c r="AD358" i="1"/>
  <c r="AC358" i="1"/>
  <c r="AB358" i="1"/>
  <c r="AE358" i="1" s="1"/>
  <c r="AI358" i="1" s="1"/>
  <c r="S358" i="1"/>
  <c r="AH357" i="1"/>
  <c r="AG357" i="1"/>
  <c r="AD357" i="1"/>
  <c r="AC357" i="1"/>
  <c r="AB357" i="1"/>
  <c r="AE357" i="1" s="1"/>
  <c r="AI357" i="1" s="1"/>
  <c r="S357" i="1"/>
  <c r="AH356" i="1"/>
  <c r="AG356" i="1"/>
  <c r="AD356" i="1"/>
  <c r="AC356" i="1"/>
  <c r="AB356" i="1"/>
  <c r="AE356" i="1" s="1"/>
  <c r="AI356" i="1" s="1"/>
  <c r="S356" i="1"/>
  <c r="AI355" i="1"/>
  <c r="AH355" i="1"/>
  <c r="AG355" i="1"/>
  <c r="AD355" i="1"/>
  <c r="AC355" i="1"/>
  <c r="AB355" i="1"/>
  <c r="AE355" i="1" s="1"/>
  <c r="S355" i="1"/>
  <c r="AI354" i="1"/>
  <c r="AH354" i="1"/>
  <c r="AG354" i="1"/>
  <c r="AD354" i="1"/>
  <c r="AC354" i="1"/>
  <c r="AB354" i="1"/>
  <c r="AE354" i="1" s="1"/>
  <c r="S354" i="1"/>
  <c r="AH353" i="1"/>
  <c r="AG353" i="1"/>
  <c r="AD353" i="1"/>
  <c r="AC353" i="1"/>
  <c r="AB353" i="1"/>
  <c r="S353" i="1"/>
  <c r="AH352" i="1"/>
  <c r="AG352" i="1"/>
  <c r="AD352" i="1"/>
  <c r="AC352" i="1"/>
  <c r="AB352" i="1"/>
  <c r="S352" i="1"/>
  <c r="AH351" i="1"/>
  <c r="AG351" i="1"/>
  <c r="AD351" i="1"/>
  <c r="AC351" i="1"/>
  <c r="AB351" i="1"/>
  <c r="S351" i="1"/>
  <c r="AH350" i="1"/>
  <c r="AG350" i="1"/>
  <c r="AD350" i="1"/>
  <c r="AC350" i="1"/>
  <c r="AB350" i="1"/>
  <c r="S350" i="1"/>
  <c r="AH349" i="1"/>
  <c r="AG349" i="1"/>
  <c r="AD349" i="1"/>
  <c r="AC349" i="1"/>
  <c r="AB349" i="1"/>
  <c r="AE349" i="1" s="1"/>
  <c r="AI349" i="1" s="1"/>
  <c r="S349" i="1"/>
  <c r="AH348" i="1"/>
  <c r="AG348" i="1"/>
  <c r="AD348" i="1"/>
  <c r="AC348" i="1"/>
  <c r="AB348" i="1"/>
  <c r="AE348" i="1" s="1"/>
  <c r="AI348" i="1" s="1"/>
  <c r="S348" i="1"/>
  <c r="AI347" i="1"/>
  <c r="AH347" i="1"/>
  <c r="AG347" i="1"/>
  <c r="AD347" i="1"/>
  <c r="AC347" i="1"/>
  <c r="AB347" i="1"/>
  <c r="AE347" i="1" s="1"/>
  <c r="S347" i="1"/>
  <c r="AI346" i="1"/>
  <c r="AH346" i="1"/>
  <c r="AG346" i="1"/>
  <c r="AD346" i="1"/>
  <c r="AC346" i="1"/>
  <c r="AB346" i="1"/>
  <c r="AE346" i="1" s="1"/>
  <c r="S346" i="1"/>
  <c r="AH345" i="1"/>
  <c r="AG345" i="1"/>
  <c r="AD345" i="1"/>
  <c r="AC345" i="1"/>
  <c r="AB345" i="1"/>
  <c r="S345" i="1"/>
  <c r="AI344" i="1"/>
  <c r="AG344" i="1"/>
  <c r="AD344" i="1"/>
  <c r="AC344" i="1"/>
  <c r="AB344" i="1"/>
  <c r="S344" i="1"/>
  <c r="AI343" i="1"/>
  <c r="AH343" i="1"/>
  <c r="AD343" i="1"/>
  <c r="AC343" i="1"/>
  <c r="AB343" i="1"/>
  <c r="S343" i="1"/>
  <c r="AH342" i="1"/>
  <c r="AG342" i="1"/>
  <c r="AD342" i="1"/>
  <c r="AC342" i="1"/>
  <c r="AB342" i="1"/>
  <c r="AE342" i="1" s="1"/>
  <c r="AI342" i="1" s="1"/>
  <c r="S342" i="1"/>
  <c r="AH341" i="1"/>
  <c r="AG341" i="1"/>
  <c r="AD341" i="1"/>
  <c r="AC341" i="1"/>
  <c r="AB341" i="1"/>
  <c r="AE341" i="1" s="1"/>
  <c r="AI341" i="1" s="1"/>
  <c r="S341" i="1"/>
  <c r="AH340" i="1"/>
  <c r="AG340" i="1"/>
  <c r="AD340" i="1"/>
  <c r="AC340" i="1"/>
  <c r="AB340" i="1"/>
  <c r="AE340" i="1" s="1"/>
  <c r="AI340" i="1" s="1"/>
  <c r="S340" i="1"/>
  <c r="AI339" i="1"/>
  <c r="AG339" i="1"/>
  <c r="AD339" i="1"/>
  <c r="AC339" i="1"/>
  <c r="AB339" i="1"/>
  <c r="AE339" i="1" s="1"/>
  <c r="AH339" i="1" s="1"/>
  <c r="S339" i="1"/>
  <c r="AI338" i="1"/>
  <c r="AH338" i="1"/>
  <c r="AG338" i="1"/>
  <c r="AD338" i="1"/>
  <c r="AC338" i="1"/>
  <c r="AB338" i="1"/>
  <c r="AE338" i="1" s="1"/>
  <c r="S338" i="1"/>
  <c r="AI337" i="1"/>
  <c r="AH337" i="1"/>
  <c r="AG337" i="1"/>
  <c r="AD337" i="1"/>
  <c r="AC337" i="1"/>
  <c r="AB337" i="1"/>
  <c r="AE337" i="1" s="1"/>
  <c r="S337" i="1"/>
  <c r="AH336" i="1"/>
  <c r="AG336" i="1"/>
  <c r="AD336" i="1"/>
  <c r="AC336" i="1"/>
  <c r="AB336" i="1"/>
  <c r="S336" i="1"/>
  <c r="AI335" i="1"/>
  <c r="AH335" i="1"/>
  <c r="AG335" i="1"/>
  <c r="AD335" i="1"/>
  <c r="AC335" i="1"/>
  <c r="AB335" i="1"/>
  <c r="S335" i="1"/>
  <c r="AH334" i="1"/>
  <c r="AG334" i="1"/>
  <c r="AD334" i="1"/>
  <c r="AC334" i="1"/>
  <c r="AB334" i="1"/>
  <c r="S334" i="1"/>
  <c r="AH333" i="1"/>
  <c r="AG333" i="1"/>
  <c r="AD333" i="1"/>
  <c r="AC333" i="1"/>
  <c r="AB333" i="1"/>
  <c r="AE333" i="1" s="1"/>
  <c r="AI333" i="1" s="1"/>
  <c r="S333" i="1"/>
  <c r="AH332" i="1"/>
  <c r="AG332" i="1"/>
  <c r="AD332" i="1"/>
  <c r="AC332" i="1"/>
  <c r="AB332" i="1"/>
  <c r="AE332" i="1" s="1"/>
  <c r="AI332" i="1" s="1"/>
  <c r="S332" i="1"/>
  <c r="AI331" i="1"/>
  <c r="AH331" i="1"/>
  <c r="AD331" i="1"/>
  <c r="AC331" i="1"/>
  <c r="AB331" i="1"/>
  <c r="AE331" i="1" s="1"/>
  <c r="AG331" i="1" s="1"/>
  <c r="S331" i="1"/>
  <c r="AH330" i="1"/>
  <c r="AG330" i="1"/>
  <c r="AD330" i="1"/>
  <c r="AC330" i="1"/>
  <c r="AB330" i="1"/>
  <c r="AE330" i="1" s="1"/>
  <c r="AI330" i="1" s="1"/>
  <c r="S330" i="1"/>
  <c r="AI329" i="1"/>
  <c r="AH329" i="1"/>
  <c r="AD329" i="1"/>
  <c r="AC329" i="1"/>
  <c r="AB329" i="1"/>
  <c r="AE329" i="1" s="1"/>
  <c r="AG329" i="1" s="1"/>
  <c r="AI328" i="1"/>
  <c r="AH328" i="1"/>
  <c r="AG328" i="1"/>
  <c r="AD328" i="1"/>
  <c r="AC328" i="1"/>
  <c r="AE328" i="1" s="1"/>
  <c r="AB328" i="1"/>
  <c r="S328" i="1"/>
  <c r="AH327" i="1"/>
  <c r="AG327" i="1"/>
  <c r="AD327" i="1"/>
  <c r="AC327" i="1"/>
  <c r="AE327" i="1" s="1"/>
  <c r="AI327" i="1" s="1"/>
  <c r="AB327" i="1"/>
  <c r="S327" i="1"/>
  <c r="AI326" i="1"/>
  <c r="AH326" i="1"/>
  <c r="AG326" i="1"/>
  <c r="AD326" i="1"/>
  <c r="AC326" i="1"/>
  <c r="AE326" i="1" s="1"/>
  <c r="AB326" i="1"/>
  <c r="S326" i="1"/>
  <c r="AI325" i="1"/>
  <c r="AH325" i="1"/>
  <c r="AG325" i="1"/>
  <c r="AD325" i="1"/>
  <c r="AC325" i="1"/>
  <c r="AE325" i="1" s="1"/>
  <c r="AB325" i="1"/>
  <c r="AH324" i="1"/>
  <c r="AG324" i="1"/>
  <c r="AD324" i="1"/>
  <c r="AC324" i="1"/>
  <c r="AB324" i="1"/>
  <c r="AE324" i="1" s="1"/>
  <c r="AI324" i="1" s="1"/>
  <c r="S324" i="1"/>
  <c r="AI323" i="1"/>
  <c r="AH323" i="1"/>
  <c r="AG323" i="1"/>
  <c r="AD323" i="1"/>
  <c r="AC323" i="1"/>
  <c r="AB323" i="1"/>
  <c r="AE323" i="1" s="1"/>
  <c r="S323" i="1"/>
  <c r="AH322" i="1"/>
  <c r="AG322" i="1"/>
  <c r="AD322" i="1"/>
  <c r="AC322" i="1"/>
  <c r="AB322" i="1"/>
  <c r="AE322" i="1" s="1"/>
  <c r="AI322" i="1" s="1"/>
  <c r="AI321" i="1"/>
  <c r="AH321" i="1"/>
  <c r="AG321" i="1"/>
  <c r="AE321" i="1"/>
  <c r="AD321" i="1"/>
  <c r="AC321" i="1"/>
  <c r="AB321" i="1"/>
  <c r="S321" i="1"/>
  <c r="AH320" i="1"/>
  <c r="AG320" i="1"/>
  <c r="AE320" i="1"/>
  <c r="AI320" i="1" s="1"/>
  <c r="AD320" i="1"/>
  <c r="AC320" i="1"/>
  <c r="AB320" i="1"/>
  <c r="S320" i="1"/>
  <c r="AH319" i="1"/>
  <c r="AG319" i="1"/>
  <c r="AE319" i="1"/>
  <c r="AI319" i="1" s="1"/>
  <c r="AD319" i="1"/>
  <c r="AC319" i="1"/>
  <c r="AB319" i="1"/>
  <c r="S319" i="1"/>
  <c r="AH318" i="1"/>
  <c r="AG318" i="1"/>
  <c r="AD318" i="1"/>
  <c r="AC318" i="1"/>
  <c r="AB318" i="1"/>
  <c r="S318" i="1"/>
  <c r="AH317" i="1"/>
  <c r="AG317" i="1"/>
  <c r="AD317" i="1"/>
  <c r="AC317" i="1"/>
  <c r="AB317" i="1"/>
  <c r="S317" i="1"/>
  <c r="AH316" i="1"/>
  <c r="AG316" i="1"/>
  <c r="AD316" i="1"/>
  <c r="AC316" i="1"/>
  <c r="AB316" i="1"/>
  <c r="AE316" i="1" s="1"/>
  <c r="AI316" i="1" s="1"/>
  <c r="S316" i="1"/>
  <c r="AH315" i="1"/>
  <c r="AG315" i="1"/>
  <c r="AD315" i="1"/>
  <c r="AC315" i="1"/>
  <c r="AB315" i="1"/>
  <c r="AE315" i="1" s="1"/>
  <c r="AI315" i="1" s="1"/>
  <c r="S315" i="1"/>
  <c r="AI314" i="1"/>
  <c r="AH314" i="1"/>
  <c r="AD314" i="1"/>
  <c r="AC314" i="1"/>
  <c r="AB314" i="1"/>
  <c r="AE314" i="1" s="1"/>
  <c r="AG314" i="1" s="1"/>
  <c r="S314" i="1"/>
  <c r="AH313" i="1"/>
  <c r="AG313" i="1"/>
  <c r="AD313" i="1"/>
  <c r="AC313" i="1"/>
  <c r="AB313" i="1"/>
  <c r="AE313" i="1" s="1"/>
  <c r="AI313" i="1" s="1"/>
  <c r="S313" i="1"/>
  <c r="AH310" i="1"/>
  <c r="AG310" i="1"/>
  <c r="AE310" i="1"/>
  <c r="AI310" i="1" s="1"/>
  <c r="AD310" i="1"/>
  <c r="AC310" i="1"/>
  <c r="AB310" i="1"/>
  <c r="S310" i="1"/>
  <c r="AI308" i="1"/>
  <c r="AH308" i="1"/>
  <c r="AE308" i="1"/>
  <c r="AG308" i="1" s="1"/>
  <c r="AD308" i="1"/>
  <c r="AC308" i="1"/>
  <c r="AB308" i="1"/>
  <c r="AI307" i="1"/>
  <c r="AH307" i="1"/>
  <c r="AD307" i="1"/>
  <c r="AE307" i="1" s="1"/>
  <c r="AG307" i="1" s="1"/>
  <c r="AC307" i="1"/>
  <c r="AB307" i="1"/>
  <c r="S307" i="1"/>
  <c r="AI306" i="1"/>
  <c r="AH306" i="1"/>
  <c r="AD306" i="1"/>
  <c r="AE306" i="1" s="1"/>
  <c r="AG306" i="1" s="1"/>
  <c r="AC306" i="1"/>
  <c r="AB306" i="1"/>
  <c r="S306" i="1"/>
  <c r="AH305" i="1"/>
  <c r="AG305" i="1"/>
  <c r="AE305" i="1"/>
  <c r="AI305" i="1" s="1"/>
  <c r="AD305" i="1"/>
  <c r="AC305" i="1"/>
  <c r="AB305" i="1"/>
  <c r="S305" i="1"/>
  <c r="AI304" i="1"/>
  <c r="AH304" i="1"/>
  <c r="AG304" i="1"/>
  <c r="AE304" i="1"/>
  <c r="AD304" i="1"/>
  <c r="AC304" i="1"/>
  <c r="AB304" i="1"/>
  <c r="S304" i="1"/>
  <c r="S303" i="1"/>
  <c r="AH302" i="1"/>
  <c r="AG302" i="1"/>
  <c r="AE302" i="1"/>
  <c r="AI302" i="1" s="1"/>
  <c r="AD302" i="1"/>
  <c r="AC302" i="1"/>
  <c r="AB302" i="1"/>
  <c r="S302" i="1"/>
  <c r="AH301" i="1"/>
  <c r="AG301" i="1"/>
  <c r="AE301" i="1"/>
  <c r="AI301" i="1" s="1"/>
  <c r="AD301" i="1"/>
  <c r="AC301" i="1"/>
  <c r="AB301" i="1"/>
  <c r="S301" i="1"/>
  <c r="AI300" i="1"/>
  <c r="AG300" i="1"/>
  <c r="AD300" i="1"/>
  <c r="AC300" i="1"/>
  <c r="AE300" i="1" s="1"/>
  <c r="AH300" i="1" s="1"/>
  <c r="AB300" i="1"/>
  <c r="S300" i="1"/>
  <c r="AH299" i="1"/>
  <c r="AG299" i="1"/>
  <c r="AD299" i="1"/>
  <c r="AC299" i="1"/>
  <c r="AB299" i="1"/>
  <c r="S299" i="1"/>
  <c r="AH298" i="1"/>
  <c r="AG298" i="1"/>
  <c r="AD298" i="1"/>
  <c r="AC298" i="1"/>
  <c r="AB298" i="1"/>
  <c r="S298" i="1"/>
  <c r="AH297" i="1"/>
  <c r="AG297" i="1"/>
  <c r="AD297" i="1"/>
  <c r="AC297" i="1"/>
  <c r="AB297" i="1"/>
  <c r="AE297" i="1" s="1"/>
  <c r="AI297" i="1" s="1"/>
  <c r="S297" i="1"/>
  <c r="AH296" i="1"/>
  <c r="AG296" i="1"/>
  <c r="AD296" i="1"/>
  <c r="AC296" i="1"/>
  <c r="AB296" i="1"/>
  <c r="AE296" i="1" s="1"/>
  <c r="AI296" i="1" s="1"/>
  <c r="S296" i="1"/>
  <c r="AH295" i="1"/>
  <c r="AG295" i="1"/>
  <c r="AE295" i="1"/>
  <c r="AI295" i="1" s="1"/>
  <c r="AD295" i="1"/>
  <c r="AC295" i="1"/>
  <c r="AB295" i="1"/>
  <c r="S295" i="1"/>
  <c r="AB294" i="1"/>
  <c r="S294" i="1"/>
  <c r="AI293" i="1"/>
  <c r="AH293" i="1"/>
  <c r="AG293" i="1"/>
  <c r="AD293" i="1"/>
  <c r="AC293" i="1"/>
  <c r="AB293" i="1"/>
  <c r="AE293" i="1" s="1"/>
  <c r="S293" i="1"/>
  <c r="AH292" i="1"/>
  <c r="AG292" i="1"/>
  <c r="AD292" i="1"/>
  <c r="AC292" i="1"/>
  <c r="AB292" i="1"/>
  <c r="AE292" i="1" s="1"/>
  <c r="AI292" i="1" s="1"/>
  <c r="S292" i="1"/>
  <c r="M292" i="1"/>
  <c r="AH291" i="1"/>
  <c r="AG291" i="1"/>
  <c r="AD291" i="1"/>
  <c r="AC291" i="1"/>
  <c r="AB291" i="1"/>
  <c r="AE291" i="1" s="1"/>
  <c r="AI291" i="1" s="1"/>
  <c r="S291" i="1"/>
  <c r="AH290" i="1"/>
  <c r="AG290" i="1"/>
  <c r="AD290" i="1"/>
  <c r="AC290" i="1"/>
  <c r="AB290" i="1"/>
  <c r="AE290" i="1" s="1"/>
  <c r="AI290" i="1" s="1"/>
  <c r="S290" i="1"/>
  <c r="AI289" i="1"/>
  <c r="AH289" i="1"/>
  <c r="AD289" i="1"/>
  <c r="AC289" i="1"/>
  <c r="AB289" i="1"/>
  <c r="S289" i="1"/>
  <c r="AI288" i="1"/>
  <c r="AH288" i="1"/>
  <c r="AG288" i="1"/>
  <c r="AD288" i="1"/>
  <c r="AC288" i="1"/>
  <c r="AB288" i="1"/>
  <c r="AE288" i="1" s="1"/>
  <c r="S288" i="1"/>
  <c r="AI287" i="1"/>
  <c r="AH287" i="1"/>
  <c r="AG287" i="1"/>
  <c r="AD287" i="1"/>
  <c r="AC287" i="1"/>
  <c r="AB287" i="1"/>
  <c r="S287" i="1"/>
  <c r="AI286" i="1"/>
  <c r="AH286" i="1"/>
  <c r="AG286" i="1"/>
  <c r="AD286" i="1"/>
  <c r="AC286" i="1"/>
  <c r="AB286" i="1"/>
  <c r="S286" i="1"/>
  <c r="AH285" i="1"/>
  <c r="AG285" i="1"/>
  <c r="AD285" i="1"/>
  <c r="AC285" i="1"/>
  <c r="AB285" i="1"/>
  <c r="S285" i="1"/>
  <c r="AH284" i="1"/>
  <c r="AG284" i="1"/>
  <c r="AD284" i="1"/>
  <c r="AC284" i="1"/>
  <c r="AB284" i="1"/>
  <c r="AE284" i="1" s="1"/>
  <c r="AI284" i="1" s="1"/>
  <c r="S284" i="1"/>
  <c r="AI283" i="1"/>
  <c r="AG283" i="1"/>
  <c r="AD283" i="1"/>
  <c r="AC283" i="1"/>
  <c r="AB283" i="1"/>
  <c r="AE283" i="1" s="1"/>
  <c r="AH283" i="1" s="1"/>
  <c r="S283" i="1"/>
  <c r="AH282" i="1"/>
  <c r="AG282" i="1"/>
  <c r="AD282" i="1"/>
  <c r="AC282" i="1"/>
  <c r="AB282" i="1"/>
  <c r="S282" i="1"/>
  <c r="AI281" i="1"/>
  <c r="AG281" i="1"/>
  <c r="AD281" i="1"/>
  <c r="AC281" i="1"/>
  <c r="AB281" i="1"/>
  <c r="S281" i="1"/>
  <c r="AI280" i="1"/>
  <c r="AG280" i="1"/>
  <c r="AD280" i="1"/>
  <c r="AC280" i="1"/>
  <c r="AB280" i="1"/>
  <c r="AE280" i="1" s="1"/>
  <c r="AH280" i="1" s="1"/>
  <c r="S280" i="1"/>
  <c r="AH279" i="1"/>
  <c r="AG279" i="1"/>
  <c r="AD279" i="1"/>
  <c r="AC279" i="1"/>
  <c r="AB279" i="1"/>
  <c r="S279" i="1"/>
  <c r="AI278" i="1"/>
  <c r="AH278" i="1"/>
  <c r="AG278" i="1"/>
  <c r="AD278" i="1"/>
  <c r="AC278" i="1"/>
  <c r="AB278" i="1"/>
  <c r="AE278" i="1" s="1"/>
  <c r="S278" i="1"/>
  <c r="AH277" i="1"/>
  <c r="AG277" i="1"/>
  <c r="AD277" i="1"/>
  <c r="AC277" i="1"/>
  <c r="AB277" i="1"/>
  <c r="S277" i="1"/>
  <c r="AI276" i="1"/>
  <c r="AG276" i="1"/>
  <c r="AD276" i="1"/>
  <c r="AC276" i="1"/>
  <c r="AB276" i="1"/>
  <c r="AE276" i="1" s="1"/>
  <c r="AH276" i="1" s="1"/>
  <c r="S276" i="1"/>
  <c r="AH275" i="1"/>
  <c r="AG275" i="1"/>
  <c r="AD275" i="1"/>
  <c r="AC275" i="1"/>
  <c r="AB275" i="1"/>
  <c r="S275" i="1"/>
  <c r="AH274" i="1"/>
  <c r="AG274" i="1"/>
  <c r="AD274" i="1"/>
  <c r="AC274" i="1"/>
  <c r="AB274" i="1"/>
  <c r="AE274" i="1" s="1"/>
  <c r="AI274" i="1" s="1"/>
  <c r="S274" i="1"/>
  <c r="AH273" i="1"/>
  <c r="AG273" i="1"/>
  <c r="AD273" i="1"/>
  <c r="AC273" i="1"/>
  <c r="AB273" i="1"/>
  <c r="AE273" i="1" s="1"/>
  <c r="AI273" i="1" s="1"/>
  <c r="S273" i="1"/>
  <c r="AH272" i="1"/>
  <c r="AG272" i="1"/>
  <c r="AD272" i="1"/>
  <c r="AC272" i="1"/>
  <c r="AB272" i="1"/>
  <c r="S272" i="1"/>
  <c r="AI271" i="1"/>
  <c r="AH271" i="1"/>
  <c r="AG271" i="1"/>
  <c r="AD271" i="1"/>
  <c r="AC271" i="1"/>
  <c r="AB271" i="1"/>
  <c r="AE271" i="1" s="1"/>
  <c r="S271" i="1"/>
  <c r="AH270" i="1"/>
  <c r="AG270" i="1"/>
  <c r="AD270" i="1"/>
  <c r="AC270" i="1"/>
  <c r="AB270" i="1"/>
  <c r="S270" i="1"/>
  <c r="AH269" i="1"/>
  <c r="AG269" i="1"/>
  <c r="AD269" i="1"/>
  <c r="AC269" i="1"/>
  <c r="AB269" i="1"/>
  <c r="S269" i="1"/>
  <c r="AH268" i="1"/>
  <c r="AG268" i="1"/>
  <c r="AD268" i="1"/>
  <c r="AC268" i="1"/>
  <c r="AB268" i="1"/>
  <c r="AE268" i="1" s="1"/>
  <c r="AI268" i="1" s="1"/>
  <c r="S268" i="1"/>
  <c r="AH267" i="1"/>
  <c r="AG267" i="1"/>
  <c r="AD267" i="1"/>
  <c r="AC267" i="1"/>
  <c r="AB267" i="1"/>
  <c r="S267" i="1"/>
  <c r="AI266" i="1"/>
  <c r="AG266" i="1"/>
  <c r="AD266" i="1"/>
  <c r="AC266" i="1"/>
  <c r="AB266" i="1"/>
  <c r="AE266" i="1" s="1"/>
  <c r="AH266" i="1" s="1"/>
  <c r="S266" i="1"/>
  <c r="AH265" i="1"/>
  <c r="AG265" i="1"/>
  <c r="AD265" i="1"/>
  <c r="AC265" i="1"/>
  <c r="AB265" i="1"/>
  <c r="S265" i="1"/>
  <c r="AI264" i="1"/>
  <c r="AG264" i="1"/>
  <c r="AD264" i="1"/>
  <c r="AC264" i="1"/>
  <c r="AB264" i="1"/>
  <c r="S264" i="1"/>
  <c r="AI263" i="1"/>
  <c r="AH263" i="1"/>
  <c r="AG263" i="1"/>
  <c r="AD263" i="1"/>
  <c r="AC263" i="1"/>
  <c r="AB263" i="1"/>
  <c r="S263" i="1"/>
  <c r="AH262" i="1"/>
  <c r="AG262" i="1"/>
  <c r="AD262" i="1"/>
  <c r="AC262" i="1"/>
  <c r="AB262" i="1"/>
  <c r="AE262" i="1" s="1"/>
  <c r="AI262" i="1" s="1"/>
  <c r="S262" i="1"/>
  <c r="AH261" i="1"/>
  <c r="AG261" i="1"/>
  <c r="AD261" i="1"/>
  <c r="AC261" i="1"/>
  <c r="AB261" i="1"/>
  <c r="S261" i="1"/>
  <c r="AH260" i="1"/>
  <c r="AG260" i="1"/>
  <c r="AD260" i="1"/>
  <c r="AC260" i="1"/>
  <c r="AB260" i="1"/>
  <c r="S260" i="1"/>
  <c r="AI259" i="1"/>
  <c r="AG259" i="1"/>
  <c r="AD259" i="1"/>
  <c r="AC259" i="1"/>
  <c r="AB259" i="1"/>
  <c r="S259" i="1"/>
  <c r="AI258" i="1"/>
  <c r="AH258" i="1"/>
  <c r="AG258" i="1"/>
  <c r="AD258" i="1"/>
  <c r="AC258" i="1"/>
  <c r="AB258" i="1"/>
  <c r="AE258" i="1" s="1"/>
  <c r="S258" i="1"/>
  <c r="AH257" i="1"/>
  <c r="AG257" i="1"/>
  <c r="AD257" i="1"/>
  <c r="AC257" i="1"/>
  <c r="AB257" i="1"/>
  <c r="S257" i="1"/>
  <c r="AH255" i="1"/>
  <c r="AG255" i="1"/>
  <c r="AD255" i="1"/>
  <c r="AC255" i="1"/>
  <c r="AB255" i="1"/>
  <c r="S255" i="1"/>
  <c r="AH254" i="1"/>
  <c r="AG254" i="1"/>
  <c r="AD254" i="1"/>
  <c r="AC254" i="1"/>
  <c r="AB254" i="1"/>
  <c r="AE254" i="1" s="1"/>
  <c r="AI254" i="1" s="1"/>
  <c r="S254" i="1"/>
  <c r="AH253" i="1"/>
  <c r="AG253" i="1"/>
  <c r="AD253" i="1"/>
  <c r="AC253" i="1"/>
  <c r="AB253" i="1"/>
  <c r="S253" i="1"/>
  <c r="AI252" i="1"/>
  <c r="AH252" i="1"/>
  <c r="AD252" i="1"/>
  <c r="AC252" i="1"/>
  <c r="AB252" i="1"/>
  <c r="AE252" i="1" s="1"/>
  <c r="AG252" i="1" s="1"/>
  <c r="S252" i="1"/>
  <c r="AH251" i="1"/>
  <c r="AG251" i="1"/>
  <c r="AD251" i="1"/>
  <c r="AC251" i="1"/>
  <c r="AB251" i="1"/>
  <c r="S251" i="1"/>
  <c r="AI250" i="1"/>
  <c r="AH250" i="1"/>
  <c r="AG250" i="1"/>
  <c r="AD250" i="1"/>
  <c r="AC250" i="1"/>
  <c r="AB250" i="1"/>
  <c r="AE250" i="1" s="1"/>
  <c r="S250" i="1"/>
  <c r="AH249" i="1"/>
  <c r="AG249" i="1"/>
  <c r="AD249" i="1"/>
  <c r="AC249" i="1"/>
  <c r="AB249" i="1"/>
  <c r="S249" i="1"/>
  <c r="AI248" i="1"/>
  <c r="AH248" i="1"/>
  <c r="AD248" i="1"/>
  <c r="AC248" i="1"/>
  <c r="AB248" i="1"/>
  <c r="AE248" i="1" s="1"/>
  <c r="AG248" i="1" s="1"/>
  <c r="S248" i="1"/>
  <c r="AH247" i="1"/>
  <c r="AG247" i="1"/>
  <c r="AD247" i="1"/>
  <c r="AC247" i="1"/>
  <c r="AB247" i="1"/>
  <c r="S247" i="1"/>
  <c r="AI246" i="1"/>
  <c r="AG246" i="1"/>
  <c r="AD246" i="1"/>
  <c r="AC246" i="1"/>
  <c r="AB246" i="1"/>
  <c r="AE246" i="1" s="1"/>
  <c r="AH246" i="1" s="1"/>
  <c r="S246" i="1"/>
  <c r="AH245" i="1"/>
  <c r="AG245" i="1"/>
  <c r="AD245" i="1"/>
  <c r="AC245" i="1"/>
  <c r="AB245" i="1"/>
  <c r="S245" i="1"/>
  <c r="AI244" i="1"/>
  <c r="AH244" i="1"/>
  <c r="AD244" i="1"/>
  <c r="AC244" i="1"/>
  <c r="AB244" i="1"/>
  <c r="S244" i="1"/>
  <c r="AI243" i="1"/>
  <c r="AH243" i="1"/>
  <c r="AG243" i="1"/>
  <c r="AD243" i="1"/>
  <c r="AC243" i="1"/>
  <c r="AB243" i="1"/>
  <c r="S243" i="1"/>
  <c r="AH242" i="1"/>
  <c r="AG242" i="1"/>
  <c r="AD242" i="1"/>
  <c r="AC242" i="1"/>
  <c r="AB242" i="1"/>
  <c r="AE242" i="1" s="1"/>
  <c r="AI242" i="1" s="1"/>
  <c r="S242" i="1"/>
  <c r="AI241" i="1"/>
  <c r="AH241" i="1"/>
  <c r="AG241" i="1"/>
  <c r="AD241" i="1"/>
  <c r="AC241" i="1"/>
  <c r="AB241" i="1"/>
  <c r="S241" i="1"/>
  <c r="AH240" i="1"/>
  <c r="AG240" i="1"/>
  <c r="AD240" i="1"/>
  <c r="AC240" i="1"/>
  <c r="AB240" i="1"/>
  <c r="S240" i="1"/>
  <c r="AH239" i="1"/>
  <c r="AG239" i="1"/>
  <c r="AD239" i="1"/>
  <c r="AC239" i="1"/>
  <c r="AB239" i="1"/>
  <c r="AE239" i="1" s="1"/>
  <c r="AI239" i="1" s="1"/>
  <c r="S239" i="1"/>
  <c r="AH238" i="1"/>
  <c r="AG238" i="1"/>
  <c r="AD238" i="1"/>
  <c r="AC238" i="1"/>
  <c r="AB238" i="1"/>
  <c r="S238" i="1"/>
  <c r="AH237" i="1"/>
  <c r="AG237" i="1"/>
  <c r="AD237" i="1"/>
  <c r="AC237" i="1"/>
  <c r="AB237" i="1"/>
  <c r="S237" i="1"/>
  <c r="AH236" i="1"/>
  <c r="AG236" i="1"/>
  <c r="AD236" i="1"/>
  <c r="AC236" i="1"/>
  <c r="AB236" i="1"/>
  <c r="S236" i="1"/>
  <c r="AI235" i="1"/>
  <c r="AH235" i="1"/>
  <c r="AG235" i="1"/>
  <c r="AD235" i="1"/>
  <c r="AC235" i="1"/>
  <c r="AB235" i="1"/>
  <c r="S235" i="1"/>
  <c r="AH234" i="1"/>
  <c r="AG234" i="1"/>
  <c r="AD234" i="1"/>
  <c r="AC234" i="1"/>
  <c r="AB234" i="1"/>
  <c r="S234" i="1"/>
  <c r="AH233" i="1"/>
  <c r="AG233" i="1"/>
  <c r="AD233" i="1"/>
  <c r="AC233" i="1"/>
  <c r="AB233" i="1"/>
  <c r="S233" i="1"/>
  <c r="AH232" i="1"/>
  <c r="AG232" i="1"/>
  <c r="AD232" i="1"/>
  <c r="AC232" i="1"/>
  <c r="AB232" i="1"/>
  <c r="S232" i="1"/>
  <c r="AI231" i="1"/>
  <c r="AH231" i="1"/>
  <c r="AD231" i="1"/>
  <c r="AC231" i="1"/>
  <c r="AB231" i="1"/>
  <c r="S231" i="1"/>
  <c r="AI230" i="1"/>
  <c r="AG230" i="1"/>
  <c r="AD230" i="1"/>
  <c r="AC230" i="1"/>
  <c r="AB230" i="1"/>
  <c r="S230" i="1"/>
  <c r="AI229" i="1"/>
  <c r="AG229" i="1"/>
  <c r="AD229" i="1"/>
  <c r="AC229" i="1"/>
  <c r="AB229" i="1"/>
  <c r="S229" i="1"/>
  <c r="AH228" i="1"/>
  <c r="AG228" i="1"/>
  <c r="AD228" i="1"/>
  <c r="AC228" i="1"/>
  <c r="AB228" i="1"/>
  <c r="AE228" i="1" s="1"/>
  <c r="AI228" i="1" s="1"/>
  <c r="S228" i="1"/>
  <c r="AI227" i="1"/>
  <c r="AH227" i="1"/>
  <c r="AG227" i="1"/>
  <c r="AD227" i="1"/>
  <c r="AC227" i="1"/>
  <c r="AB227" i="1"/>
  <c r="AE227" i="1" s="1"/>
  <c r="S227" i="1"/>
  <c r="AH226" i="1"/>
  <c r="AG226" i="1"/>
  <c r="AD226" i="1"/>
  <c r="AC226" i="1"/>
  <c r="AB226" i="1"/>
  <c r="AE226" i="1" s="1"/>
  <c r="AI226" i="1" s="1"/>
  <c r="S226" i="1"/>
  <c r="S225" i="1"/>
  <c r="AI224" i="1"/>
  <c r="AH224" i="1"/>
  <c r="AG224" i="1"/>
  <c r="AE224" i="1"/>
  <c r="AD224" i="1"/>
  <c r="AC224" i="1"/>
  <c r="AB224" i="1"/>
  <c r="S224" i="1"/>
  <c r="AI223" i="1"/>
  <c r="AH223" i="1"/>
  <c r="AG223" i="1"/>
  <c r="AE223" i="1"/>
  <c r="AD223" i="1"/>
  <c r="AC223" i="1"/>
  <c r="AB223" i="1"/>
  <c r="S223" i="1"/>
  <c r="AI222" i="1"/>
  <c r="AH222" i="1"/>
  <c r="AG222" i="1"/>
  <c r="AE222" i="1"/>
  <c r="AD222" i="1"/>
  <c r="AC222" i="1"/>
  <c r="AB222" i="1"/>
  <c r="S222" i="1"/>
  <c r="AI221" i="1"/>
  <c r="AH221" i="1"/>
  <c r="AG221" i="1"/>
  <c r="AE221" i="1"/>
  <c r="AD221" i="1"/>
  <c r="AC221" i="1"/>
  <c r="AB221" i="1"/>
  <c r="S221" i="1"/>
  <c r="AI220" i="1"/>
  <c r="AH220" i="1"/>
  <c r="AG220" i="1"/>
  <c r="AE220" i="1"/>
  <c r="AD220" i="1"/>
  <c r="AC220" i="1"/>
  <c r="AB220" i="1"/>
  <c r="S220" i="1"/>
  <c r="AI219" i="1"/>
  <c r="AH219" i="1"/>
  <c r="AG219" i="1"/>
  <c r="AE219" i="1"/>
  <c r="AD219" i="1"/>
  <c r="AC219" i="1"/>
  <c r="AB219" i="1"/>
  <c r="S219" i="1"/>
  <c r="AI218" i="1"/>
  <c r="AH218" i="1"/>
  <c r="AG218" i="1"/>
  <c r="AE218" i="1"/>
  <c r="AD218" i="1"/>
  <c r="AC218" i="1"/>
  <c r="AB218" i="1"/>
  <c r="S218" i="1"/>
  <c r="AI217" i="1"/>
  <c r="AH217" i="1"/>
  <c r="AG217" i="1"/>
  <c r="AE217" i="1"/>
  <c r="AD217" i="1"/>
  <c r="AC217" i="1"/>
  <c r="AB217" i="1"/>
  <c r="S217" i="1"/>
  <c r="AI216" i="1"/>
  <c r="AH216" i="1"/>
  <c r="AG216" i="1"/>
  <c r="AE216" i="1"/>
  <c r="AD216" i="1"/>
  <c r="AC216" i="1"/>
  <c r="AB216" i="1"/>
  <c r="S216" i="1"/>
  <c r="AI215" i="1"/>
  <c r="AH215" i="1"/>
  <c r="AG215" i="1"/>
  <c r="AE215" i="1"/>
  <c r="AD215" i="1"/>
  <c r="AC215" i="1"/>
  <c r="AB215" i="1"/>
  <c r="S215" i="1"/>
  <c r="AI214" i="1"/>
  <c r="AH214" i="1"/>
  <c r="AG214" i="1"/>
  <c r="AE214" i="1"/>
  <c r="AD214" i="1"/>
  <c r="AC214" i="1"/>
  <c r="AB214" i="1"/>
  <c r="S214" i="1"/>
  <c r="AI213" i="1"/>
  <c r="AH213" i="1"/>
  <c r="AG213" i="1"/>
  <c r="AE213" i="1"/>
  <c r="AD213" i="1"/>
  <c r="AC213" i="1"/>
  <c r="AB213" i="1"/>
  <c r="S213" i="1"/>
  <c r="AI212" i="1"/>
  <c r="AH212" i="1"/>
  <c r="AG212" i="1"/>
  <c r="AE212" i="1"/>
  <c r="AD212" i="1"/>
  <c r="AC212" i="1"/>
  <c r="AB212" i="1"/>
  <c r="S212" i="1"/>
  <c r="AI211" i="1"/>
  <c r="AH211" i="1"/>
  <c r="AG211" i="1"/>
  <c r="AE211" i="1"/>
  <c r="AD211" i="1"/>
  <c r="AC211" i="1"/>
  <c r="AB211" i="1"/>
  <c r="S211" i="1"/>
  <c r="AI210" i="1"/>
  <c r="AH210" i="1"/>
  <c r="AG210" i="1"/>
  <c r="AE210" i="1"/>
  <c r="AD210" i="1"/>
  <c r="AC210" i="1"/>
  <c r="AB210" i="1"/>
  <c r="S210" i="1"/>
  <c r="AI209" i="1"/>
  <c r="AH209" i="1"/>
  <c r="AG209" i="1"/>
  <c r="AE209" i="1"/>
  <c r="AD209" i="1"/>
  <c r="AC209" i="1"/>
  <c r="AB209" i="1"/>
  <c r="S209" i="1"/>
  <c r="AI208" i="1"/>
  <c r="AH208" i="1"/>
  <c r="AG208" i="1"/>
  <c r="AE208" i="1"/>
  <c r="AD208" i="1"/>
  <c r="AC208" i="1"/>
  <c r="AB208" i="1"/>
  <c r="S208" i="1"/>
  <c r="AI207" i="1"/>
  <c r="AH207" i="1"/>
  <c r="AG207" i="1"/>
  <c r="AE207" i="1"/>
  <c r="AD207" i="1"/>
  <c r="AC207" i="1"/>
  <c r="AB207" i="1"/>
  <c r="S207" i="1"/>
  <c r="AI206" i="1"/>
  <c r="AH206" i="1"/>
  <c r="AE206" i="1"/>
  <c r="AG206" i="1" s="1"/>
  <c r="AD206" i="1"/>
  <c r="AC206" i="1"/>
  <c r="AB206" i="1"/>
  <c r="S206" i="1"/>
  <c r="AI205" i="1"/>
  <c r="AH205" i="1"/>
  <c r="AG205" i="1"/>
  <c r="AE205" i="1"/>
  <c r="AD205" i="1"/>
  <c r="AC205" i="1"/>
  <c r="AB205" i="1"/>
  <c r="S205" i="1"/>
  <c r="AI204" i="1"/>
  <c r="AH204" i="1"/>
  <c r="AG204" i="1"/>
  <c r="AE204" i="1"/>
  <c r="AD204" i="1"/>
  <c r="AC204" i="1"/>
  <c r="AB204" i="1"/>
  <c r="S204" i="1"/>
  <c r="AI203" i="1"/>
  <c r="AH203" i="1"/>
  <c r="AG203" i="1"/>
  <c r="AE203" i="1"/>
  <c r="AD203" i="1"/>
  <c r="AC203" i="1"/>
  <c r="AB203" i="1"/>
  <c r="S203" i="1"/>
  <c r="AI202" i="1"/>
  <c r="AH202" i="1"/>
  <c r="AG202" i="1"/>
  <c r="AE202" i="1"/>
  <c r="AD202" i="1"/>
  <c r="AC202" i="1"/>
  <c r="AB202" i="1"/>
  <c r="S202" i="1"/>
  <c r="AI201" i="1"/>
  <c r="AH201" i="1"/>
  <c r="AG201" i="1"/>
  <c r="AE201" i="1"/>
  <c r="AD201" i="1"/>
  <c r="AC201" i="1"/>
  <c r="AB201" i="1"/>
  <c r="S201" i="1"/>
  <c r="AI200" i="1"/>
  <c r="AH200" i="1"/>
  <c r="AG200" i="1"/>
  <c r="AE200" i="1"/>
  <c r="AD200" i="1"/>
  <c r="AC200" i="1"/>
  <c r="AB200" i="1"/>
  <c r="S200" i="1"/>
  <c r="AI199" i="1"/>
  <c r="AH199" i="1"/>
  <c r="AG199" i="1"/>
  <c r="AE199" i="1"/>
  <c r="AD199" i="1"/>
  <c r="AC199" i="1"/>
  <c r="AB199" i="1"/>
  <c r="S199" i="1"/>
  <c r="AI198" i="1"/>
  <c r="AH198" i="1"/>
  <c r="AG198" i="1"/>
  <c r="AE198" i="1"/>
  <c r="AD198" i="1"/>
  <c r="AC198" i="1"/>
  <c r="AB198" i="1"/>
  <c r="S198" i="1"/>
  <c r="AI197" i="1"/>
  <c r="AH197" i="1"/>
  <c r="AG197" i="1"/>
  <c r="AE197" i="1"/>
  <c r="AD197" i="1"/>
  <c r="AC197" i="1"/>
  <c r="AB197" i="1"/>
  <c r="S197" i="1"/>
  <c r="AI196" i="1"/>
  <c r="AH196" i="1"/>
  <c r="AG196" i="1"/>
  <c r="AE196" i="1"/>
  <c r="AD196" i="1"/>
  <c r="AC196" i="1"/>
  <c r="AB196" i="1"/>
  <c r="S196" i="1"/>
  <c r="AI195" i="1"/>
  <c r="AH195" i="1"/>
  <c r="AG195" i="1"/>
  <c r="AE195" i="1"/>
  <c r="AD195" i="1"/>
  <c r="AC195" i="1"/>
  <c r="AB195" i="1"/>
  <c r="S195" i="1"/>
  <c r="AI194" i="1"/>
  <c r="AH194" i="1"/>
  <c r="AG194" i="1"/>
  <c r="AE194" i="1"/>
  <c r="AD194" i="1"/>
  <c r="AC194" i="1"/>
  <c r="AB194" i="1"/>
  <c r="S194" i="1"/>
  <c r="AI193" i="1"/>
  <c r="AH193" i="1"/>
  <c r="AG193" i="1"/>
  <c r="AE193" i="1"/>
  <c r="AD193" i="1"/>
  <c r="AC193" i="1"/>
  <c r="AB193" i="1"/>
  <c r="S193" i="1"/>
  <c r="AI192" i="1"/>
  <c r="AH192" i="1"/>
  <c r="AE192" i="1"/>
  <c r="AG192" i="1" s="1"/>
  <c r="AD192" i="1"/>
  <c r="AC192" i="1"/>
  <c r="AB192" i="1"/>
  <c r="S192" i="1"/>
  <c r="AI191" i="1"/>
  <c r="AH191" i="1"/>
  <c r="AG191" i="1"/>
  <c r="AE191" i="1"/>
  <c r="AD191" i="1"/>
  <c r="AC191" i="1"/>
  <c r="AB191" i="1"/>
  <c r="S191" i="1"/>
  <c r="AI190" i="1"/>
  <c r="AH190" i="1"/>
  <c r="AG190" i="1"/>
  <c r="AE190" i="1"/>
  <c r="AD190" i="1"/>
  <c r="AC190" i="1"/>
  <c r="AB190" i="1"/>
  <c r="S190" i="1"/>
  <c r="AI189" i="1"/>
  <c r="AH189" i="1"/>
  <c r="AG189" i="1"/>
  <c r="AE189" i="1"/>
  <c r="AD189" i="1"/>
  <c r="AC189" i="1"/>
  <c r="AB189" i="1"/>
  <c r="S189" i="1"/>
  <c r="AI188" i="1"/>
  <c r="AH188" i="1"/>
  <c r="AG188" i="1"/>
  <c r="AE188" i="1"/>
  <c r="AD188" i="1"/>
  <c r="AC188" i="1"/>
  <c r="AB188" i="1"/>
  <c r="S188" i="1"/>
  <c r="AB187" i="1"/>
  <c r="S187" i="1"/>
  <c r="AH186" i="1"/>
  <c r="AG186" i="1"/>
  <c r="AD186" i="1"/>
  <c r="AC186" i="1"/>
  <c r="AB186" i="1"/>
  <c r="AE186" i="1" s="1"/>
  <c r="AI186" i="1" s="1"/>
  <c r="S186" i="1"/>
  <c r="AH185" i="1"/>
  <c r="AG185" i="1"/>
  <c r="AD185" i="1"/>
  <c r="AC185" i="1"/>
  <c r="AB185" i="1"/>
  <c r="AE185" i="1" s="1"/>
  <c r="AI185" i="1" s="1"/>
  <c r="S185" i="1"/>
  <c r="AH184" i="1"/>
  <c r="AG184" i="1"/>
  <c r="AD184" i="1"/>
  <c r="AC184" i="1"/>
  <c r="AB184" i="1"/>
  <c r="AE184" i="1" s="1"/>
  <c r="AI184" i="1" s="1"/>
  <c r="S184" i="1"/>
  <c r="AH183" i="1"/>
  <c r="AG183" i="1"/>
  <c r="AD183" i="1"/>
  <c r="AC183" i="1"/>
  <c r="AB183" i="1"/>
  <c r="AE183" i="1" s="1"/>
  <c r="AI183" i="1" s="1"/>
  <c r="S183" i="1"/>
  <c r="AH182" i="1"/>
  <c r="AG182" i="1"/>
  <c r="AD182" i="1"/>
  <c r="AC182" i="1"/>
  <c r="AB182" i="1"/>
  <c r="AE182" i="1" s="1"/>
  <c r="AI182" i="1" s="1"/>
  <c r="S182" i="1"/>
  <c r="AI181" i="1"/>
  <c r="AG181" i="1"/>
  <c r="AD181" i="1"/>
  <c r="AC181" i="1"/>
  <c r="AB181" i="1"/>
  <c r="AE181" i="1" s="1"/>
  <c r="AH181" i="1" s="1"/>
  <c r="S181" i="1"/>
  <c r="AI180" i="1"/>
  <c r="AH180" i="1"/>
  <c r="AD180" i="1"/>
  <c r="AC180" i="1"/>
  <c r="AB180" i="1"/>
  <c r="AE180" i="1" s="1"/>
  <c r="AG180" i="1" s="1"/>
  <c r="S180" i="1"/>
  <c r="AH179" i="1"/>
  <c r="AG179" i="1"/>
  <c r="AD179" i="1"/>
  <c r="AC179" i="1"/>
  <c r="AB179" i="1"/>
  <c r="AE179" i="1" s="1"/>
  <c r="AI179" i="1" s="1"/>
  <c r="S179" i="1"/>
  <c r="AI178" i="1"/>
  <c r="AG178" i="1"/>
  <c r="AD178" i="1"/>
  <c r="AC178" i="1"/>
  <c r="AB178" i="1"/>
  <c r="AE178" i="1" s="1"/>
  <c r="AH178" i="1" s="1"/>
  <c r="S178" i="1"/>
  <c r="AH177" i="1"/>
  <c r="AG177" i="1"/>
  <c r="AD177" i="1"/>
  <c r="AC177" i="1"/>
  <c r="AB177" i="1"/>
  <c r="AE177" i="1" s="1"/>
  <c r="AI177" i="1" s="1"/>
  <c r="S177" i="1"/>
  <c r="AI176" i="1"/>
  <c r="AH176" i="1"/>
  <c r="AG176" i="1"/>
  <c r="AD176" i="1"/>
  <c r="AC176" i="1"/>
  <c r="AB176" i="1"/>
  <c r="AE176" i="1" s="1"/>
  <c r="S176" i="1"/>
  <c r="AI175" i="1"/>
  <c r="AH175" i="1"/>
  <c r="AD175" i="1"/>
  <c r="AC175" i="1"/>
  <c r="AB175" i="1"/>
  <c r="AE175" i="1" s="1"/>
  <c r="AG175" i="1" s="1"/>
  <c r="S175" i="1"/>
  <c r="AI174" i="1"/>
  <c r="AH174" i="1"/>
  <c r="AG174" i="1"/>
  <c r="AD174" i="1"/>
  <c r="AC174" i="1"/>
  <c r="AB174" i="1"/>
  <c r="AE174" i="1" s="1"/>
  <c r="S174" i="1"/>
  <c r="AH173" i="1"/>
  <c r="AG173" i="1"/>
  <c r="AD173" i="1"/>
  <c r="AC173" i="1"/>
  <c r="AB173" i="1"/>
  <c r="AE173" i="1" s="1"/>
  <c r="AI173" i="1" s="1"/>
  <c r="S173" i="1"/>
  <c r="AI172" i="1"/>
  <c r="AH172" i="1"/>
  <c r="AD172" i="1"/>
  <c r="AC172" i="1"/>
  <c r="AB172" i="1"/>
  <c r="AE172" i="1" s="1"/>
  <c r="AG172" i="1" s="1"/>
  <c r="S172" i="1"/>
  <c r="AI171" i="1"/>
  <c r="AH171" i="1"/>
  <c r="AD171" i="1"/>
  <c r="AC171" i="1"/>
  <c r="AB171" i="1"/>
  <c r="AE171" i="1" s="1"/>
  <c r="AG171" i="1" s="1"/>
  <c r="S171" i="1"/>
  <c r="AH170" i="1"/>
  <c r="AG170" i="1"/>
  <c r="AD170" i="1"/>
  <c r="AC170" i="1"/>
  <c r="AB170" i="1"/>
  <c r="AE170" i="1" s="1"/>
  <c r="AI170" i="1" s="1"/>
  <c r="S170" i="1"/>
  <c r="AH169" i="1"/>
  <c r="AG169" i="1"/>
  <c r="AD169" i="1"/>
  <c r="AC169" i="1"/>
  <c r="AB169" i="1"/>
  <c r="AE169" i="1" s="1"/>
  <c r="AI169" i="1" s="1"/>
  <c r="S169" i="1"/>
  <c r="AI168" i="1"/>
  <c r="AH168" i="1"/>
  <c r="AD168" i="1"/>
  <c r="AC168" i="1"/>
  <c r="AB168" i="1"/>
  <c r="AE168" i="1" s="1"/>
  <c r="AG168" i="1" s="1"/>
  <c r="S168" i="1"/>
  <c r="AI167" i="1"/>
  <c r="AG167" i="1"/>
  <c r="AD167" i="1"/>
  <c r="AC167" i="1"/>
  <c r="AB167" i="1"/>
  <c r="AE167" i="1" s="1"/>
  <c r="AH167" i="1" s="1"/>
  <c r="S167" i="1"/>
  <c r="AH166" i="1"/>
  <c r="AG166" i="1"/>
  <c r="AD166" i="1"/>
  <c r="AC166" i="1"/>
  <c r="AB166" i="1"/>
  <c r="AE166" i="1" s="1"/>
  <c r="AI166" i="1" s="1"/>
  <c r="S166" i="1"/>
  <c r="AH165" i="1"/>
  <c r="AG165" i="1"/>
  <c r="AD165" i="1"/>
  <c r="AC165" i="1"/>
  <c r="AB165" i="1"/>
  <c r="AE165" i="1" s="1"/>
  <c r="AI165" i="1" s="1"/>
  <c r="S165" i="1"/>
  <c r="AH164" i="1"/>
  <c r="AG164" i="1"/>
  <c r="AD164" i="1"/>
  <c r="AC164" i="1"/>
  <c r="AB164" i="1"/>
  <c r="AE164" i="1" s="1"/>
  <c r="AI164" i="1" s="1"/>
  <c r="S164" i="1"/>
  <c r="AI163" i="1"/>
  <c r="AH163" i="1"/>
  <c r="AD163" i="1"/>
  <c r="AC163" i="1"/>
  <c r="AB163" i="1"/>
  <c r="AE163" i="1" s="1"/>
  <c r="AG163" i="1" s="1"/>
  <c r="S163" i="1"/>
  <c r="AI162" i="1"/>
  <c r="AG162" i="1"/>
  <c r="AD162" i="1"/>
  <c r="AC162" i="1"/>
  <c r="AB162" i="1"/>
  <c r="AE162" i="1" s="1"/>
  <c r="AH162" i="1" s="1"/>
  <c r="S162" i="1"/>
  <c r="AI160" i="1"/>
  <c r="AG160" i="1"/>
  <c r="AD160" i="1"/>
  <c r="AC160" i="1"/>
  <c r="AB160" i="1"/>
  <c r="AE160" i="1" s="1"/>
  <c r="AH160" i="1" s="1"/>
  <c r="S160" i="1"/>
  <c r="AI158" i="1"/>
  <c r="AG158" i="1"/>
  <c r="AD158" i="1"/>
  <c r="AC158" i="1"/>
  <c r="AB158" i="1"/>
  <c r="AE158" i="1" s="1"/>
  <c r="AH158" i="1" s="1"/>
  <c r="S158" i="1"/>
  <c r="AH157" i="1"/>
  <c r="AG157" i="1"/>
  <c r="AD157" i="1"/>
  <c r="AC157" i="1"/>
  <c r="AB157" i="1"/>
  <c r="AE157" i="1" s="1"/>
  <c r="AI157" i="1" s="1"/>
  <c r="S157" i="1"/>
  <c r="AH156" i="1"/>
  <c r="AG156" i="1"/>
  <c r="AD156" i="1"/>
  <c r="AC156" i="1"/>
  <c r="AB156" i="1"/>
  <c r="AE156" i="1" s="1"/>
  <c r="AI156" i="1" s="1"/>
  <c r="S156" i="1"/>
  <c r="AH155" i="1"/>
  <c r="AG155" i="1"/>
  <c r="AD155" i="1"/>
  <c r="AC155" i="1"/>
  <c r="AB155" i="1"/>
  <c r="AE155" i="1" s="1"/>
  <c r="AI155" i="1" s="1"/>
  <c r="S155" i="1"/>
  <c r="AH154" i="1"/>
  <c r="AG154" i="1"/>
  <c r="AD154" i="1"/>
  <c r="AC154" i="1"/>
  <c r="AB154" i="1"/>
  <c r="AE154" i="1" s="1"/>
  <c r="AI154" i="1" s="1"/>
  <c r="S154" i="1"/>
  <c r="AI153" i="1"/>
  <c r="AG153" i="1"/>
  <c r="AD153" i="1"/>
  <c r="AC153" i="1"/>
  <c r="AB153" i="1"/>
  <c r="AE153" i="1" s="1"/>
  <c r="AH153" i="1" s="1"/>
  <c r="S153" i="1"/>
  <c r="AH152" i="1"/>
  <c r="AG152" i="1"/>
  <c r="AD152" i="1"/>
  <c r="AC152" i="1"/>
  <c r="AB152" i="1"/>
  <c r="AE152" i="1" s="1"/>
  <c r="AI152" i="1" s="1"/>
  <c r="S152" i="1"/>
  <c r="AI151" i="1"/>
  <c r="AG151" i="1"/>
  <c r="AD151" i="1"/>
  <c r="AC151" i="1"/>
  <c r="AB151" i="1"/>
  <c r="AE151" i="1" s="1"/>
  <c r="AH151" i="1" s="1"/>
  <c r="S151" i="1"/>
  <c r="AI150" i="1"/>
  <c r="AH150" i="1"/>
  <c r="AD150" i="1"/>
  <c r="AC150" i="1"/>
  <c r="AB150" i="1"/>
  <c r="AE150" i="1" s="1"/>
  <c r="AG150" i="1" s="1"/>
  <c r="S150" i="1"/>
  <c r="AH149" i="1"/>
  <c r="AG149" i="1"/>
  <c r="AD149" i="1"/>
  <c r="AC149" i="1"/>
  <c r="AB149" i="1"/>
  <c r="AE149" i="1" s="1"/>
  <c r="AI149" i="1" s="1"/>
  <c r="S149" i="1"/>
  <c r="AH148" i="1"/>
  <c r="AG148" i="1"/>
  <c r="AD148" i="1"/>
  <c r="AC148" i="1"/>
  <c r="AB148" i="1"/>
  <c r="AE148" i="1" s="1"/>
  <c r="AI148" i="1" s="1"/>
  <c r="S148" i="1"/>
  <c r="AI147" i="1"/>
  <c r="AG147" i="1"/>
  <c r="AD147" i="1"/>
  <c r="AC147" i="1"/>
  <c r="AB147" i="1"/>
  <c r="AE147" i="1" s="1"/>
  <c r="AH147" i="1" s="1"/>
  <c r="S147" i="1"/>
  <c r="AH146" i="1"/>
  <c r="AG146" i="1"/>
  <c r="AD146" i="1"/>
  <c r="AC146" i="1"/>
  <c r="AB146" i="1"/>
  <c r="AE146" i="1" s="1"/>
  <c r="AI146" i="1" s="1"/>
  <c r="S146" i="1"/>
  <c r="AI145" i="1"/>
  <c r="AH145" i="1"/>
  <c r="AD145" i="1"/>
  <c r="AC145" i="1"/>
  <c r="AB145" i="1"/>
  <c r="AE145" i="1" s="1"/>
  <c r="AG145" i="1" s="1"/>
  <c r="S145" i="1"/>
  <c r="AI144" i="1"/>
  <c r="AH144" i="1"/>
  <c r="AD144" i="1"/>
  <c r="AC144" i="1"/>
  <c r="AB144" i="1"/>
  <c r="AE144" i="1" s="1"/>
  <c r="AG144" i="1" s="1"/>
  <c r="S144" i="1"/>
  <c r="AH143" i="1"/>
  <c r="AG143" i="1"/>
  <c r="AD143" i="1"/>
  <c r="AC143" i="1"/>
  <c r="AB143" i="1"/>
  <c r="AE143" i="1" s="1"/>
  <c r="AI143" i="1" s="1"/>
  <c r="S143" i="1"/>
  <c r="AI142" i="1"/>
  <c r="AH142" i="1"/>
  <c r="AD142" i="1"/>
  <c r="AC142" i="1"/>
  <c r="AB142" i="1"/>
  <c r="AE142" i="1" s="1"/>
  <c r="AG142" i="1" s="1"/>
  <c r="S142" i="1"/>
  <c r="AI141" i="1"/>
  <c r="AH141" i="1"/>
  <c r="AD141" i="1"/>
  <c r="AC141" i="1"/>
  <c r="AB141" i="1"/>
  <c r="AE141" i="1" s="1"/>
  <c r="AG141" i="1" s="1"/>
  <c r="S141" i="1"/>
  <c r="AI140" i="1"/>
  <c r="AH140" i="1"/>
  <c r="AD140" i="1"/>
  <c r="AC140" i="1"/>
  <c r="AB140" i="1"/>
  <c r="S140" i="1"/>
  <c r="AI139" i="1"/>
  <c r="AG139" i="1"/>
  <c r="AD139" i="1"/>
  <c r="AC139" i="1"/>
  <c r="AB139" i="1"/>
  <c r="AE139" i="1" s="1"/>
  <c r="AH139" i="1" s="1"/>
  <c r="S139" i="1"/>
  <c r="S138" i="1"/>
  <c r="AI137" i="1"/>
  <c r="AH137" i="1"/>
  <c r="AG137" i="1"/>
  <c r="AD137" i="1"/>
  <c r="AC137" i="1"/>
  <c r="AB137" i="1"/>
  <c r="AE137" i="1" s="1"/>
  <c r="S137" i="1"/>
  <c r="AI136" i="1"/>
  <c r="AH136" i="1"/>
  <c r="AG136" i="1"/>
  <c r="AD136" i="1"/>
  <c r="AC136" i="1"/>
  <c r="AB136" i="1"/>
  <c r="S136" i="1"/>
  <c r="AI135" i="1"/>
  <c r="AH135" i="1"/>
  <c r="AG135" i="1"/>
  <c r="AD135" i="1"/>
  <c r="AC135" i="1"/>
  <c r="AB135" i="1"/>
  <c r="AE135" i="1" s="1"/>
  <c r="S135" i="1"/>
  <c r="AI134" i="1"/>
  <c r="AH134" i="1"/>
  <c r="AD134" i="1"/>
  <c r="AC134" i="1"/>
  <c r="AB134" i="1"/>
  <c r="S134" i="1"/>
  <c r="AH133" i="1"/>
  <c r="AG133" i="1"/>
  <c r="AD133" i="1"/>
  <c r="AC133" i="1"/>
  <c r="AB133" i="1"/>
  <c r="AE133" i="1" s="1"/>
  <c r="AI133" i="1" s="1"/>
  <c r="S133" i="1"/>
  <c r="AH132" i="1"/>
  <c r="AG132" i="1"/>
  <c r="AD132" i="1"/>
  <c r="AC132" i="1"/>
  <c r="AB132" i="1"/>
  <c r="S132" i="1"/>
  <c r="AI131" i="1"/>
  <c r="AH131" i="1"/>
  <c r="AD131" i="1"/>
  <c r="AC131" i="1"/>
  <c r="AB131" i="1"/>
  <c r="AE131" i="1" s="1"/>
  <c r="AG131" i="1" s="1"/>
  <c r="S131" i="1"/>
  <c r="AI130" i="1"/>
  <c r="AG130" i="1"/>
  <c r="AD130" i="1"/>
  <c r="AC130" i="1"/>
  <c r="AB130" i="1"/>
  <c r="AE130" i="1" s="1"/>
  <c r="AH130" i="1" s="1"/>
  <c r="S130" i="1"/>
  <c r="AI129" i="1"/>
  <c r="AG129" i="1"/>
  <c r="AD129" i="1"/>
  <c r="AC129" i="1"/>
  <c r="AB129" i="1"/>
  <c r="S129" i="1"/>
  <c r="AH128" i="1"/>
  <c r="AG128" i="1"/>
  <c r="AD128" i="1"/>
  <c r="AC128" i="1"/>
  <c r="AB128" i="1"/>
  <c r="AE128" i="1" s="1"/>
  <c r="AI128" i="1" s="1"/>
  <c r="S128" i="1"/>
  <c r="AI127" i="1"/>
  <c r="AG127" i="1"/>
  <c r="AD127" i="1"/>
  <c r="AC127" i="1"/>
  <c r="AB127" i="1"/>
  <c r="S127" i="1"/>
  <c r="AI126" i="1"/>
  <c r="AG126" i="1"/>
  <c r="AD126" i="1"/>
  <c r="AC126" i="1"/>
  <c r="AB126" i="1"/>
  <c r="S126" i="1"/>
  <c r="AI125" i="1"/>
  <c r="AH125" i="1"/>
  <c r="AG125" i="1"/>
  <c r="AD125" i="1"/>
  <c r="AC125" i="1"/>
  <c r="AB125" i="1"/>
  <c r="AE125" i="1" s="1"/>
  <c r="S125" i="1"/>
  <c r="AH124" i="1"/>
  <c r="AG124" i="1"/>
  <c r="AD124" i="1"/>
  <c r="AC124" i="1"/>
  <c r="AB124" i="1"/>
  <c r="S124" i="1"/>
  <c r="S123" i="1"/>
  <c r="S122" i="1"/>
  <c r="S121" i="1"/>
  <c r="AI120" i="1"/>
  <c r="AG120" i="1"/>
  <c r="AD120" i="1"/>
  <c r="AC120" i="1"/>
  <c r="AE120" i="1" s="1"/>
  <c r="AH120" i="1" s="1"/>
  <c r="AB120" i="1"/>
  <c r="S120" i="1"/>
  <c r="AI119" i="1"/>
  <c r="AH119" i="1"/>
  <c r="AD119" i="1"/>
  <c r="AC119" i="1"/>
  <c r="AE119" i="1" s="1"/>
  <c r="AG119" i="1" s="1"/>
  <c r="AB119" i="1"/>
  <c r="S119" i="1"/>
  <c r="AI118" i="1"/>
  <c r="AH118" i="1"/>
  <c r="AG118" i="1"/>
  <c r="AD118" i="1"/>
  <c r="AC118" i="1"/>
  <c r="AE118" i="1" s="1"/>
  <c r="AB118" i="1"/>
  <c r="S118" i="1"/>
  <c r="AI117" i="1"/>
  <c r="AG117" i="1"/>
  <c r="AE117" i="1"/>
  <c r="AH117" i="1" s="1"/>
  <c r="AD117" i="1"/>
  <c r="AC117" i="1"/>
  <c r="AB117" i="1"/>
  <c r="S117" i="1"/>
  <c r="M117" i="1"/>
  <c r="AI116" i="1"/>
  <c r="AH116" i="1"/>
  <c r="AG116" i="1"/>
  <c r="AD116" i="1"/>
  <c r="AC116" i="1"/>
  <c r="AB116" i="1"/>
  <c r="AE116" i="1" s="1"/>
  <c r="S116" i="1"/>
  <c r="AH115" i="1"/>
  <c r="AG115" i="1"/>
  <c r="AD115" i="1"/>
  <c r="AC115" i="1"/>
  <c r="AB115" i="1"/>
  <c r="S115" i="1"/>
  <c r="AB114" i="1"/>
  <c r="S114" i="1"/>
  <c r="S113" i="1"/>
  <c r="AH112" i="1"/>
  <c r="AG112" i="1"/>
  <c r="AD112" i="1"/>
  <c r="AC112" i="1"/>
  <c r="AB112" i="1"/>
  <c r="AE112" i="1" s="1"/>
  <c r="AI112" i="1" s="1"/>
  <c r="S112" i="1"/>
  <c r="AI111" i="1"/>
  <c r="AH111" i="1"/>
  <c r="AG111" i="1"/>
  <c r="AD111" i="1"/>
  <c r="AC111" i="1"/>
  <c r="AB111" i="1"/>
  <c r="AE111" i="1" s="1"/>
  <c r="S111" i="1"/>
  <c r="AI110" i="1"/>
  <c r="AH110" i="1"/>
  <c r="AG110" i="1"/>
  <c r="AD110" i="1"/>
  <c r="AC110" i="1"/>
  <c r="AB110" i="1"/>
  <c r="AE110" i="1" s="1"/>
  <c r="S110" i="1"/>
  <c r="AI109" i="1"/>
  <c r="AH109" i="1"/>
  <c r="AG109" i="1"/>
  <c r="AD109" i="1"/>
  <c r="AC109" i="1"/>
  <c r="AB109" i="1"/>
  <c r="AE109" i="1" s="1"/>
  <c r="S109" i="1"/>
  <c r="AI108" i="1"/>
  <c r="AH108" i="1"/>
  <c r="AD108" i="1"/>
  <c r="AC108" i="1"/>
  <c r="AB108" i="1"/>
  <c r="AE108" i="1" s="1"/>
  <c r="AG108" i="1" s="1"/>
  <c r="S108" i="1"/>
  <c r="AH107" i="1"/>
  <c r="AG107" i="1"/>
  <c r="AD107" i="1"/>
  <c r="AC107" i="1"/>
  <c r="AB107" i="1"/>
  <c r="AE107" i="1" s="1"/>
  <c r="AI107" i="1" s="1"/>
  <c r="S107" i="1"/>
  <c r="AH106" i="1"/>
  <c r="AG106" i="1"/>
  <c r="AD106" i="1"/>
  <c r="AC106" i="1"/>
  <c r="AB106" i="1"/>
  <c r="AE106" i="1" s="1"/>
  <c r="AI106" i="1" s="1"/>
  <c r="S106" i="1"/>
  <c r="AH105" i="1"/>
  <c r="AG105" i="1"/>
  <c r="AD105" i="1"/>
  <c r="AC105" i="1"/>
  <c r="AB105" i="1"/>
  <c r="AE105" i="1" s="1"/>
  <c r="AI105" i="1" s="1"/>
  <c r="S105" i="1"/>
  <c r="AH104" i="1"/>
  <c r="AG104" i="1"/>
  <c r="AD104" i="1"/>
  <c r="AC104" i="1"/>
  <c r="AB104" i="1"/>
  <c r="AE104" i="1" s="1"/>
  <c r="AI104" i="1" s="1"/>
  <c r="S104" i="1"/>
  <c r="AI103" i="1"/>
  <c r="AG103" i="1"/>
  <c r="AD103" i="1"/>
  <c r="AC103" i="1"/>
  <c r="AB103" i="1"/>
  <c r="AE103" i="1" s="1"/>
  <c r="AH103" i="1" s="1"/>
  <c r="S103" i="1"/>
  <c r="AI102" i="1"/>
  <c r="AH102" i="1"/>
  <c r="AG102" i="1"/>
  <c r="AD102" i="1"/>
  <c r="AC102" i="1"/>
  <c r="AB102" i="1"/>
  <c r="AE102" i="1" s="1"/>
  <c r="S102" i="1"/>
  <c r="AH101" i="1"/>
  <c r="AG101" i="1"/>
  <c r="AD101" i="1"/>
  <c r="AC101" i="1"/>
  <c r="AB101" i="1"/>
  <c r="AE101" i="1" s="1"/>
  <c r="AI101" i="1" s="1"/>
  <c r="S101" i="1"/>
  <c r="AI100" i="1"/>
  <c r="AH100" i="1"/>
  <c r="AG100" i="1"/>
  <c r="AD100" i="1"/>
  <c r="AC100" i="1"/>
  <c r="AB100" i="1"/>
  <c r="AE100" i="1" s="1"/>
  <c r="S100" i="1"/>
  <c r="AI99" i="1"/>
  <c r="AH99" i="1"/>
  <c r="AG99" i="1"/>
  <c r="AD99" i="1"/>
  <c r="AC99" i="1"/>
  <c r="AB99" i="1"/>
  <c r="AE99" i="1" s="1"/>
  <c r="S99" i="1"/>
  <c r="AI98" i="1"/>
  <c r="AH98" i="1"/>
  <c r="AG98" i="1"/>
  <c r="AD98" i="1"/>
  <c r="AC98" i="1"/>
  <c r="AB98" i="1"/>
  <c r="AE98" i="1" s="1"/>
  <c r="S98" i="1"/>
  <c r="AB97" i="1"/>
  <c r="S97" i="1"/>
  <c r="AI96" i="1"/>
  <c r="AG96" i="1"/>
  <c r="AD96" i="1"/>
  <c r="AC96" i="1"/>
  <c r="AB96" i="1"/>
  <c r="S96" i="1"/>
  <c r="AB95" i="1"/>
  <c r="S95" i="1"/>
  <c r="AH94" i="1"/>
  <c r="AG94" i="1"/>
  <c r="AE94" i="1"/>
  <c r="AI94" i="1" s="1"/>
  <c r="AD94" i="1"/>
  <c r="AC94" i="1"/>
  <c r="AB94" i="1"/>
  <c r="S94" i="1"/>
  <c r="AH93" i="1"/>
  <c r="AG93" i="1"/>
  <c r="AD93" i="1"/>
  <c r="AC93" i="1"/>
  <c r="AE93" i="1" s="1"/>
  <c r="AI93" i="1" s="1"/>
  <c r="AB93" i="1"/>
  <c r="S93" i="1"/>
  <c r="AH92" i="1"/>
  <c r="AG92" i="1"/>
  <c r="AD92" i="1"/>
  <c r="AC92" i="1"/>
  <c r="AB92" i="1"/>
  <c r="AE92" i="1" s="1"/>
  <c r="AI92" i="1" s="1"/>
  <c r="S92" i="1"/>
  <c r="AH91" i="1"/>
  <c r="AG91" i="1"/>
  <c r="AD91" i="1"/>
  <c r="AC91" i="1"/>
  <c r="AB91" i="1"/>
  <c r="AE91" i="1" s="1"/>
  <c r="AI91" i="1" s="1"/>
  <c r="S91" i="1"/>
  <c r="AI90" i="1"/>
  <c r="AH90" i="1"/>
  <c r="AD90" i="1"/>
  <c r="AC90" i="1"/>
  <c r="AB90" i="1"/>
  <c r="AE90" i="1" s="1"/>
  <c r="AG90" i="1" s="1"/>
  <c r="W90" i="1"/>
  <c r="S90" i="1"/>
  <c r="AI89" i="1"/>
  <c r="AG89" i="1"/>
  <c r="AD89" i="1"/>
  <c r="AC89" i="1"/>
  <c r="AB89" i="1"/>
  <c r="AE89" i="1" s="1"/>
  <c r="AH89" i="1" s="1"/>
  <c r="S89" i="1"/>
  <c r="AI88" i="1"/>
  <c r="AG88" i="1"/>
  <c r="AD88" i="1"/>
  <c r="AC88" i="1"/>
  <c r="AB88" i="1"/>
  <c r="S88" i="1"/>
  <c r="AB87" i="1"/>
  <c r="S87" i="1"/>
  <c r="AI86" i="1"/>
  <c r="AH86" i="1"/>
  <c r="AG86" i="1"/>
  <c r="AE86" i="1"/>
  <c r="AD86" i="1"/>
  <c r="AC86" i="1"/>
  <c r="AB86" i="1"/>
  <c r="S86" i="1"/>
  <c r="AI85" i="1"/>
  <c r="AH85" i="1"/>
  <c r="AG85" i="1"/>
  <c r="AE85" i="1"/>
  <c r="AD85" i="1"/>
  <c r="AC85" i="1"/>
  <c r="AB85" i="1"/>
  <c r="S85" i="1"/>
  <c r="AI84" i="1"/>
  <c r="AG84" i="1"/>
  <c r="AE84" i="1"/>
  <c r="AH84" i="1" s="1"/>
  <c r="AD84" i="1"/>
  <c r="AC84" i="1"/>
  <c r="AB84" i="1"/>
  <c r="S84" i="1"/>
  <c r="AI83" i="1"/>
  <c r="AH83" i="1"/>
  <c r="AG83" i="1"/>
  <c r="AE83" i="1"/>
  <c r="AD83" i="1"/>
  <c r="AC83" i="1"/>
  <c r="AB83" i="1"/>
  <c r="S83" i="1"/>
  <c r="AI82" i="1"/>
  <c r="AG82" i="1"/>
  <c r="AE82" i="1"/>
  <c r="AH82" i="1" s="1"/>
  <c r="AD82" i="1"/>
  <c r="AC82" i="1"/>
  <c r="AB82" i="1"/>
  <c r="S82" i="1"/>
  <c r="AB81" i="1"/>
  <c r="AH80" i="1"/>
  <c r="AG80" i="1"/>
  <c r="AD80" i="1"/>
  <c r="AC80" i="1"/>
  <c r="AB80" i="1"/>
  <c r="AE80" i="1" s="1"/>
  <c r="AI80" i="1" s="1"/>
  <c r="AB79" i="1"/>
  <c r="S79" i="1"/>
  <c r="AI78" i="1"/>
  <c r="AH78" i="1"/>
  <c r="AG78" i="1"/>
  <c r="AD78" i="1"/>
  <c r="AC78" i="1"/>
  <c r="AB78" i="1"/>
  <c r="AE78" i="1" s="1"/>
  <c r="S78" i="1"/>
  <c r="AH77" i="1"/>
  <c r="AG77" i="1"/>
  <c r="AD77" i="1"/>
  <c r="AC77" i="1"/>
  <c r="AB77" i="1"/>
  <c r="S77" i="1"/>
  <c r="AI76" i="1"/>
  <c r="AH76" i="1"/>
  <c r="AD76" i="1"/>
  <c r="AC76" i="1"/>
  <c r="AB76" i="1"/>
  <c r="S76" i="1"/>
  <c r="AI75" i="1"/>
  <c r="AH75" i="1"/>
  <c r="AG75" i="1"/>
  <c r="AD75" i="1"/>
  <c r="AC75" i="1"/>
  <c r="AB75" i="1"/>
  <c r="AE75" i="1" s="1"/>
  <c r="S75" i="1"/>
  <c r="AI74" i="1"/>
  <c r="AH74" i="1"/>
  <c r="AG74" i="1"/>
  <c r="AD74" i="1"/>
  <c r="AC74" i="1"/>
  <c r="AB74" i="1"/>
  <c r="S74" i="1"/>
  <c r="AI73" i="1"/>
  <c r="AH73" i="1"/>
  <c r="AD73" i="1"/>
  <c r="AC73" i="1"/>
  <c r="AB73" i="1"/>
  <c r="S73" i="1"/>
  <c r="AI72" i="1"/>
  <c r="AH72" i="1"/>
  <c r="AG72" i="1"/>
  <c r="AD72" i="1"/>
  <c r="AC72" i="1"/>
  <c r="AB72" i="1"/>
  <c r="AE72" i="1" s="1"/>
  <c r="AI71" i="1"/>
  <c r="AH71" i="1"/>
  <c r="AG71" i="1"/>
  <c r="AE71" i="1"/>
  <c r="AD71" i="1"/>
  <c r="AC71" i="1"/>
  <c r="AB71" i="1"/>
  <c r="AI70" i="1"/>
  <c r="AH70" i="1"/>
  <c r="AE70" i="1"/>
  <c r="AG70" i="1" s="1"/>
  <c r="AD70" i="1"/>
  <c r="AC70" i="1"/>
  <c r="AB70" i="1"/>
  <c r="S70" i="1"/>
  <c r="AI68" i="1"/>
  <c r="AH68" i="1"/>
  <c r="AG68" i="1"/>
  <c r="AE68" i="1"/>
  <c r="AD68" i="1"/>
  <c r="AC68" i="1"/>
  <c r="AB68" i="1"/>
  <c r="AH67" i="1"/>
  <c r="AG67" i="1"/>
  <c r="AD67" i="1"/>
  <c r="AC67" i="1"/>
  <c r="AE67" i="1" s="1"/>
  <c r="AI67" i="1" s="1"/>
  <c r="AB67" i="1"/>
  <c r="AH66" i="1"/>
  <c r="AG66" i="1"/>
  <c r="AE66" i="1"/>
  <c r="AI66" i="1" s="1"/>
  <c r="AD66" i="1"/>
  <c r="AC66" i="1"/>
  <c r="AB66" i="1"/>
  <c r="AI65" i="1"/>
  <c r="AH65" i="1"/>
  <c r="AG65" i="1"/>
  <c r="AD65" i="1"/>
  <c r="AC65" i="1"/>
  <c r="AE65" i="1" s="1"/>
  <c r="AB65" i="1"/>
  <c r="AI64" i="1"/>
  <c r="AG64" i="1"/>
  <c r="AD64" i="1"/>
  <c r="AC64" i="1"/>
  <c r="AB64" i="1"/>
  <c r="AE64" i="1" s="1"/>
  <c r="AH64" i="1" s="1"/>
  <c r="AI63" i="1"/>
  <c r="AH63" i="1"/>
  <c r="AG63" i="1"/>
  <c r="AD63" i="1"/>
  <c r="AC63" i="1"/>
  <c r="AB63" i="1"/>
  <c r="AE63" i="1" s="1"/>
  <c r="AH62" i="1"/>
  <c r="AG62" i="1"/>
  <c r="AD62" i="1"/>
  <c r="AC62" i="1"/>
  <c r="AE62" i="1" s="1"/>
  <c r="AI62" i="1" s="1"/>
  <c r="AB62" i="1"/>
  <c r="AB61" i="1"/>
  <c r="AI60" i="1"/>
  <c r="AG60" i="1"/>
  <c r="AD60" i="1"/>
  <c r="AC60" i="1"/>
  <c r="AE60" i="1" s="1"/>
  <c r="AH60" i="1" s="1"/>
  <c r="AB60" i="1"/>
  <c r="AI59" i="1"/>
  <c r="AH59" i="1"/>
  <c r="AG59" i="1"/>
  <c r="AE59" i="1"/>
  <c r="AD59" i="1"/>
  <c r="AC59" i="1"/>
  <c r="AB59" i="1"/>
  <c r="AH58" i="1"/>
  <c r="AG58" i="1"/>
  <c r="AE58" i="1"/>
  <c r="AI58" i="1" s="1"/>
  <c r="AD58" i="1"/>
  <c r="AC58" i="1"/>
  <c r="AB58" i="1"/>
  <c r="AH57" i="1"/>
  <c r="AG57" i="1"/>
  <c r="AD57" i="1"/>
  <c r="AC57" i="1"/>
  <c r="AE57" i="1" s="1"/>
  <c r="AI57" i="1" s="1"/>
  <c r="AB57" i="1"/>
  <c r="AI56" i="1"/>
  <c r="AH56" i="1"/>
  <c r="AG56" i="1"/>
  <c r="AD56" i="1"/>
  <c r="AC56" i="1"/>
  <c r="AB56" i="1"/>
  <c r="AE56" i="1" s="1"/>
  <c r="AH55" i="1"/>
  <c r="AG55" i="1"/>
  <c r="AD55" i="1"/>
  <c r="AC55" i="1"/>
  <c r="AB55" i="1"/>
  <c r="AE55" i="1" s="1"/>
  <c r="AI55" i="1" s="1"/>
  <c r="AI53" i="1"/>
  <c r="AH53" i="1"/>
  <c r="AD53" i="1"/>
  <c r="AC53" i="1"/>
  <c r="AE53" i="1" s="1"/>
  <c r="AG53" i="1" s="1"/>
  <c r="AB53" i="1"/>
  <c r="AI51" i="1"/>
  <c r="AH51" i="1"/>
  <c r="AG51" i="1"/>
  <c r="AE51" i="1"/>
  <c r="AD51" i="1"/>
  <c r="AC51" i="1"/>
  <c r="AB51" i="1"/>
  <c r="AI50" i="1"/>
  <c r="AG50" i="1"/>
  <c r="AD50" i="1"/>
  <c r="AC50" i="1"/>
  <c r="AB50" i="1"/>
  <c r="S1" i="1"/>
  <c r="AE88" i="1" l="1"/>
  <c r="AH88" i="1" s="1"/>
  <c r="AE126" i="1"/>
  <c r="AH126" i="1" s="1"/>
  <c r="AE136" i="1"/>
  <c r="AE240" i="1"/>
  <c r="AI240" i="1" s="1"/>
  <c r="AE260" i="1"/>
  <c r="AI260" i="1" s="1"/>
  <c r="AC407" i="1"/>
  <c r="AC406" i="1"/>
  <c r="AE77" i="1"/>
  <c r="AI77" i="1" s="1"/>
  <c r="AJ406" i="1" s="1"/>
  <c r="AE124" i="1"/>
  <c r="AI124" i="1" s="1"/>
  <c r="AD407" i="1"/>
  <c r="AD406" i="1"/>
  <c r="AE76" i="1"/>
  <c r="AG76" i="1" s="1"/>
  <c r="AE115" i="1"/>
  <c r="AI115" i="1" s="1"/>
  <c r="AE129" i="1"/>
  <c r="AH129" i="1" s="1"/>
  <c r="AE134" i="1"/>
  <c r="AG134" i="1" s="1"/>
  <c r="AE298" i="1"/>
  <c r="AI298" i="1" s="1"/>
  <c r="AE406" i="1"/>
  <c r="AE407" i="1"/>
  <c r="AE50" i="1"/>
  <c r="AE74" i="1"/>
  <c r="AE96" i="1"/>
  <c r="AH96" i="1" s="1"/>
  <c r="AE132" i="1"/>
  <c r="AI132" i="1" s="1"/>
  <c r="AE232" i="1"/>
  <c r="AI232" i="1" s="1"/>
  <c r="AE73" i="1"/>
  <c r="AG73" i="1" s="1"/>
  <c r="AE127" i="1"/>
  <c r="AH127" i="1" s="1"/>
  <c r="AC410" i="1"/>
  <c r="AC411" i="1"/>
  <c r="AE140" i="1"/>
  <c r="AE233" i="1"/>
  <c r="AI233" i="1" s="1"/>
  <c r="AE241" i="1"/>
  <c r="AE247" i="1"/>
  <c r="AI247" i="1" s="1"/>
  <c r="AE253" i="1"/>
  <c r="AI253" i="1" s="1"/>
  <c r="AE261" i="1"/>
  <c r="AI261" i="1" s="1"/>
  <c r="AE267" i="1"/>
  <c r="AI267" i="1" s="1"/>
  <c r="AE275" i="1"/>
  <c r="AI275" i="1" s="1"/>
  <c r="AE281" i="1"/>
  <c r="AH281" i="1" s="1"/>
  <c r="AE285" i="1"/>
  <c r="AI285" i="1" s="1"/>
  <c r="AE317" i="1"/>
  <c r="AI317" i="1" s="1"/>
  <c r="AD410" i="1"/>
  <c r="AD411" i="1"/>
  <c r="AE231" i="1"/>
  <c r="AG231" i="1" s="1"/>
  <c r="AE238" i="1"/>
  <c r="AI238" i="1" s="1"/>
  <c r="AE245" i="1"/>
  <c r="AI245" i="1" s="1"/>
  <c r="AE251" i="1"/>
  <c r="AI251" i="1" s="1"/>
  <c r="AE259" i="1"/>
  <c r="AH259" i="1" s="1"/>
  <c r="AE265" i="1"/>
  <c r="AI265" i="1" s="1"/>
  <c r="AE272" i="1"/>
  <c r="AI272" i="1" s="1"/>
  <c r="AE279" i="1"/>
  <c r="AI279" i="1" s="1"/>
  <c r="AE289" i="1"/>
  <c r="AG289" i="1" s="1"/>
  <c r="AE411" i="1"/>
  <c r="AE410" i="1"/>
  <c r="AE230" i="1"/>
  <c r="AH230" i="1" s="1"/>
  <c r="AE237" i="1"/>
  <c r="AI237" i="1" s="1"/>
  <c r="AE229" i="1"/>
  <c r="AH229" i="1" s="1"/>
  <c r="AE236" i="1"/>
  <c r="AI236" i="1" s="1"/>
  <c r="AE244" i="1"/>
  <c r="AG244" i="1" s="1"/>
  <c r="AE249" i="1"/>
  <c r="AI249" i="1" s="1"/>
  <c r="AE257" i="1"/>
  <c r="AI257" i="1" s="1"/>
  <c r="AE264" i="1"/>
  <c r="AH264" i="1" s="1"/>
  <c r="AE270" i="1"/>
  <c r="AI270" i="1" s="1"/>
  <c r="AE277" i="1"/>
  <c r="AI277" i="1" s="1"/>
  <c r="AE287" i="1"/>
  <c r="AE375" i="1"/>
  <c r="AH375" i="1" s="1"/>
  <c r="J553" i="1"/>
  <c r="AE235" i="1"/>
  <c r="AE243" i="1"/>
  <c r="AE255" i="1"/>
  <c r="AI255" i="1" s="1"/>
  <c r="AE263" i="1"/>
  <c r="AE269" i="1"/>
  <c r="AI269" i="1" s="1"/>
  <c r="AE282" i="1"/>
  <c r="AI282" i="1" s="1"/>
  <c r="AE286" i="1"/>
  <c r="AE318" i="1"/>
  <c r="AI318" i="1" s="1"/>
  <c r="AE234" i="1"/>
  <c r="AI234" i="1" s="1"/>
  <c r="AE299" i="1"/>
  <c r="AI299" i="1" s="1"/>
  <c r="AE334" i="1"/>
  <c r="AI334" i="1" s="1"/>
  <c r="AE350" i="1"/>
  <c r="AI350" i="1" s="1"/>
  <c r="G560" i="1"/>
  <c r="H485" i="1"/>
  <c r="J547" i="1"/>
  <c r="H560" i="1"/>
  <c r="J626" i="1"/>
  <c r="J634" i="1"/>
  <c r="J642" i="1"/>
  <c r="J650" i="1"/>
  <c r="J658" i="1"/>
  <c r="J666" i="1"/>
  <c r="J674" i="1"/>
  <c r="J682" i="1"/>
  <c r="J690" i="1"/>
  <c r="AE397" i="1"/>
  <c r="AI397" i="1" s="1"/>
  <c r="AE399" i="1"/>
  <c r="AG399" i="1" s="1"/>
  <c r="J455" i="1"/>
  <c r="F479" i="1"/>
  <c r="J479" i="1" s="1"/>
  <c r="J519" i="1"/>
  <c r="J556" i="1"/>
  <c r="I575" i="1"/>
  <c r="E695" i="1"/>
  <c r="J631" i="1"/>
  <c r="I560" i="1"/>
  <c r="G695" i="1"/>
  <c r="J451" i="1"/>
  <c r="F483" i="1"/>
  <c r="J483" i="1" s="1"/>
  <c r="E518" i="1"/>
  <c r="F539" i="1"/>
  <c r="J539" i="1" s="1"/>
  <c r="F547" i="1"/>
  <c r="G575" i="1"/>
  <c r="J630" i="1"/>
  <c r="J638" i="1"/>
  <c r="J646" i="1"/>
  <c r="J654" i="1"/>
  <c r="J662" i="1"/>
  <c r="J670" i="1"/>
  <c r="J678" i="1"/>
  <c r="J686" i="1"/>
  <c r="AE345" i="1"/>
  <c r="AI345" i="1" s="1"/>
  <c r="AE353" i="1"/>
  <c r="AI353" i="1" s="1"/>
  <c r="AE361" i="1"/>
  <c r="AI361" i="1" s="1"/>
  <c r="AE393" i="1"/>
  <c r="AI393" i="1" s="1"/>
  <c r="J481" i="1"/>
  <c r="J456" i="1"/>
  <c r="F518" i="1"/>
  <c r="J546" i="1"/>
  <c r="J552" i="1"/>
  <c r="J566" i="1"/>
  <c r="E575" i="1"/>
  <c r="J635" i="1"/>
  <c r="J643" i="1"/>
  <c r="J651" i="1"/>
  <c r="J659" i="1"/>
  <c r="J667" i="1"/>
  <c r="J675" i="1"/>
  <c r="J683" i="1"/>
  <c r="AE336" i="1"/>
  <c r="AI336" i="1" s="1"/>
  <c r="AE344" i="1"/>
  <c r="AH344" i="1" s="1"/>
  <c r="AE352" i="1"/>
  <c r="AI352" i="1" s="1"/>
  <c r="AE360" i="1"/>
  <c r="AI360" i="1" s="1"/>
  <c r="H465" i="1"/>
  <c r="J459" i="1"/>
  <c r="F475" i="1"/>
  <c r="J475" i="1" s="1"/>
  <c r="J486" i="1" s="1"/>
  <c r="G518" i="1"/>
  <c r="J504" i="1"/>
  <c r="J512" i="1"/>
  <c r="H539" i="1"/>
  <c r="J555" i="1"/>
  <c r="J548" i="1"/>
  <c r="J571" i="1"/>
  <c r="J613" i="1"/>
  <c r="AE335" i="1"/>
  <c r="AE343" i="1"/>
  <c r="AG343" i="1" s="1"/>
  <c r="AE351" i="1"/>
  <c r="AI351" i="1" s="1"/>
  <c r="AE359" i="1"/>
  <c r="AI359" i="1" s="1"/>
  <c r="AE400" i="1"/>
  <c r="AH400" i="1" s="1"/>
  <c r="C414" i="1"/>
  <c r="J473" i="1"/>
  <c r="I485" i="1"/>
  <c r="J568" i="1"/>
  <c r="J610" i="1"/>
  <c r="J454" i="1"/>
  <c r="J458" i="1"/>
  <c r="J462" i="1"/>
  <c r="J525" i="1"/>
  <c r="J540" i="1" s="1"/>
  <c r="J529" i="1"/>
  <c r="J533" i="1"/>
  <c r="G539" i="1"/>
  <c r="H557" i="1"/>
  <c r="J581" i="1"/>
  <c r="K728" i="1"/>
  <c r="E465" i="1"/>
  <c r="E478" i="1"/>
  <c r="J478" i="1" s="1"/>
  <c r="E482" i="1"/>
  <c r="J482" i="1" s="1"/>
  <c r="G483" i="1"/>
  <c r="G485" i="1" s="1"/>
  <c r="L725" i="1"/>
  <c r="I483" i="1"/>
  <c r="E554" i="1"/>
  <c r="J554" i="1" s="1"/>
  <c r="L711" i="1"/>
  <c r="J731" i="1"/>
  <c r="K731" i="1" s="1"/>
  <c r="J531" i="1"/>
  <c r="J535" i="1"/>
  <c r="E557" i="1"/>
  <c r="F557" i="1"/>
  <c r="F560" i="1" s="1"/>
  <c r="J561" i="1" l="1"/>
  <c r="L731" i="1"/>
  <c r="L733" i="1" s="1"/>
  <c r="F485" i="1"/>
  <c r="E560" i="1"/>
  <c r="J560" i="1" s="1"/>
  <c r="E485" i="1"/>
  <c r="J485" i="1" s="1"/>
  <c r="AF407" i="1"/>
  <c r="AF406" i="1"/>
  <c r="AH50" i="1"/>
  <c r="J696" i="1"/>
  <c r="J575" i="1"/>
  <c r="J576" i="1"/>
  <c r="J518" i="1"/>
  <c r="J695" i="1"/>
  <c r="J465" i="1"/>
  <c r="J557" i="1"/>
  <c r="J466" i="1"/>
  <c r="AJ407" i="1"/>
  <c r="AF411" i="1"/>
  <c r="AF410" i="1"/>
  <c r="AG140" i="1"/>
  <c r="AH406" i="1" l="1"/>
  <c r="AH407" i="1"/>
  <c r="AI407" i="1"/>
  <c r="AI406" i="1"/>
</calcChain>
</file>

<file path=xl/sharedStrings.xml><?xml version="1.0" encoding="utf-8"?>
<sst xmlns="http://schemas.openxmlformats.org/spreadsheetml/2006/main" count="3495" uniqueCount="1285">
  <si>
    <t>SEVERITY CODE</t>
  </si>
  <si>
    <t>MINE/PROJECT &amp; LOCATION</t>
  </si>
  <si>
    <t>ORE TYPE</t>
  </si>
  <si>
    <t>DAM TYPE</t>
  </si>
  <si>
    <t>DAM FILL MATERIAL</t>
  </si>
  <si>
    <t>DAM HEIGHT (meters)</t>
  </si>
  <si>
    <t>STORAGE VOLUME
(cu. meters)</t>
  </si>
  <si>
    <t>Type Number</t>
  </si>
  <si>
    <t>Type Key</t>
  </si>
  <si>
    <t>Type Cause</t>
  </si>
  <si>
    <t>INCIDENT YEAR</t>
  </si>
  <si>
    <t>INCIDENT DATE</t>
  </si>
  <si>
    <t>RELEASE
(cu. meters)</t>
  </si>
  <si>
    <t>RUNOUT (km)</t>
  </si>
  <si>
    <t>DEATHS</t>
  </si>
  <si>
    <t>SOURCES</t>
  </si>
  <si>
    <t>NOTES</t>
  </si>
  <si>
    <t>DEPOSIT TYPE</t>
  </si>
  <si>
    <t>Est. Size (resource)  Mtonnes</t>
  </si>
  <si>
    <t>Cu, %</t>
  </si>
  <si>
    <t>Au, ppm</t>
  </si>
  <si>
    <t>CuEq, %</t>
  </si>
  <si>
    <t>1st Prod</t>
  </si>
  <si>
    <t>Est. Mill through-put to event, Mtonnes</t>
  </si>
  <si>
    <t>Adverse Minerals</t>
  </si>
  <si>
    <t>Release</t>
  </si>
  <si>
    <t>Runout</t>
  </si>
  <si>
    <t>Deaths</t>
  </si>
  <si>
    <t>Overall</t>
  </si>
  <si>
    <t>vser</t>
  </si>
  <si>
    <t>ser</t>
  </si>
  <si>
    <t>minor</t>
  </si>
  <si>
    <t>ICOLD</t>
  </si>
  <si>
    <t>Incident</t>
  </si>
  <si>
    <t>Classifications</t>
  </si>
  <si>
    <t>ORE DEPOSIT DATA</t>
  </si>
  <si>
    <t>P/PRAVG</t>
  </si>
  <si>
    <t>Q/QRAVG</t>
  </si>
  <si>
    <t>R/RRAVG</t>
  </si>
  <si>
    <t>SUM AH:AJ</t>
  </si>
  <si>
    <t>raw</t>
  </si>
  <si>
    <t xml:space="preserve">PT IMIP, Fatufia Village, Bahodopi District, Morowali Regency, Central Sulawesi (Sulteng), Indonesia (PT Indonesia Morowali Industrial Park - IMIP) </t>
  </si>
  <si>
    <t>Ni</t>
  </si>
  <si>
    <t>DS</t>
  </si>
  <si>
    <t>A</t>
  </si>
  <si>
    <t>ST</t>
  </si>
  <si>
    <t>EOS Landslide Blog, WISE</t>
  </si>
  <si>
    <t>Tailings failure after heavy rain; a further landslide occured later on the same day. Tailings outflow flooded the industrial park and buried and killed three workers. From Goolge Earth photos (1/3/25), no tailings dam is apparent, only waste piles.  There appears to be steep terrain above the waste piles, and a storm event could have mobilized the waste.</t>
  </si>
  <si>
    <t xml:space="preserve"> Andavilque, Llallagua, Potosí, Bolivia (Corporación Minera de Bolivia - Comibol)</t>
  </si>
  <si>
    <t>Sn</t>
  </si>
  <si>
    <r>
      <rPr>
        <sz val="11"/>
        <rFont val="Arial"/>
        <family val="2"/>
      </rPr>
      <t>~</t>
    </r>
    <r>
      <rPr>
        <sz val="11"/>
        <rFont val="Aptos Narrow"/>
        <family val="2"/>
        <scheme val="minor"/>
      </rPr>
      <t>21 million tons</t>
    </r>
  </si>
  <si>
    <t>B</t>
  </si>
  <si>
    <t>ER</t>
  </si>
  <si>
    <t>EOS Landslide Blog, WISE, The role of cassiterite controlling arsenic mobility in an abandoned stanniferous tailings impoundment at Llallagua, Bolivia, Romero et al, 2014</t>
  </si>
  <si>
    <t>Failure of El Kenko tailings dam. Heavy rainfall may have led to an overtopping that rapidly turned into a large-scale breach.  The failure affected more than 70% of homes in Llallagua, and 47 homes were completely destroyed. There were two deaths. According to preliminary reports, the disaster was caused by rain, but other factors are being investigated.</t>
  </si>
  <si>
    <t>Chambishi, Sino Metals (China Nonferrous Metal Mining Corp), Zambia</t>
  </si>
  <si>
    <t>Cu</t>
  </si>
  <si>
    <t>SE</t>
  </si>
  <si>
    <t>EOS Landslide Blog, https://www.linkedin.com/feed/update/urn:li:activity:7299136678747635712/</t>
  </si>
  <si>
    <t>The failure was a cascading failure which was as a result of a piping that developed through the divisional wall between the two upper compartments, triggering a wall collapse. The supernatant water from the active compartment inundated the second inactive compartment with no operational freeboard causing an overtopping event that breached the wall, flowing into the third lower compartment. Acidic material with high heavy metal content, with pH levels between 1.8 and 3.5, was released into the Mwambashi and Kafue Rivers. About 200 farmers in Chambishi were affected by the acid spill. Local fish populations were wiped out, maize crops were contaminated. www.dailymaverick.co.za reported, "Widespread ecological damage is now being observed at least 100km downstream from the mining facility. Dead fish are washing on to riverbeds and previously thriving birdlife has disappeared. Agricultural crops along the river banks have been destroyed as mining waste seeps into the soil, potentially contaminating groundwater reservoirs."</t>
  </si>
  <si>
    <t xml:space="preserve">Iduapriem mine, Beposa TSF (AngloGold Ashanti Iduapriem Limited), Tarkwa, Western Region, Ghana </t>
  </si>
  <si>
    <t>Au</t>
  </si>
  <si>
    <t>The supernatant water with elevated cyanide levels flowed approx. 1.7 km to the Awoenaben stream diversion channel which discharges into the Ahumabru stream, Bonsa river and finally into the Ankobra river, thereby covering an estimated area of 13.89 ha.</t>
  </si>
  <si>
    <t>Seikmu Village Tract, Hpakant, Kachin state, Myanmar</t>
  </si>
  <si>
    <t>Jade</t>
  </si>
  <si>
    <t>EOS Landslide Blog, https://anewz.tv/world/world-news/1862/myanmar-jade-mine-mudslide-engulfs-homes/news</t>
  </si>
  <si>
    <t xml:space="preserve">A 10-foot high embankment collapsed, engulfing around 70 properties and swept away homes. The disaster struck early on Monday morning. Rescue teams have so far recovered 12 bodies, including three children aged between two and nine, but authorities fear that over 50 residents may have perished. </t>
  </si>
  <si>
    <t xml:space="preserve">Turmalina mine (Jaguar Mining Inc), Conceiçâo do Pará, Minas Gerais, Brazil </t>
  </si>
  <si>
    <t>Co-Disposal</t>
  </si>
  <si>
    <t xml:space="preserve">Slump in the north wall of the Satinoco waste facility, which was probably filtered tailings on top of waste rock. Further landslides occured on Dec. 8, 9, and 11, 2024.  Material from the slump traveled 500 m, covering an area of approx. 10 ha, impacting some of the infrastructure at the mine and damaging 7 residential houses in the village of Casquilho de Cima. 255 residents were evacuated from 162 buildings (no injuries) and 889 animals were rescued. </t>
  </si>
  <si>
    <t>Vedanta Company, Kalahandi district of Odisha, India</t>
  </si>
  <si>
    <t>Al</t>
  </si>
  <si>
    <t>CL</t>
  </si>
  <si>
    <t>EOS Landslide Blog</t>
  </si>
  <si>
    <t xml:space="preserve">A water storage facility (not the tailings dam) of Vedanta Company in Lanjigarh, constructed in nearer Basantpada area, collapsed due heavy rains. Hectares of agricultural land in Bangguda, Turiguda, including Basantpada area was flooded with red muddy water. </t>
  </si>
  <si>
    <t>Eagle mine (Victoria Gold') north of Mayo, Yukon Territory, Canada</t>
  </si>
  <si>
    <t>Heap</t>
  </si>
  <si>
    <t>EOS Landslide Blog, https://www.geofem.com/post/eagle-gold-mine-ground-displacement-monitoring</t>
  </si>
  <si>
    <t xml:space="preserve">Approximately 4 million tonnes of material crumbled down the hillside. Of that, two million tonnes of material breached containment due to the heap leach facility failure. </t>
  </si>
  <si>
    <t>Las Cenizas mine (Grupo Minero Las Cenizas S.A.), Cabildo, Chinchorro, Peñablanca, Valparaíso region, Chile</t>
  </si>
  <si>
    <t>Partial failure of embankment dam of Peñablanca tailings storage facility after heavy rain. Tailings reached the La Ligua River, but the bulk of the (thickened) tailings remained on site. From a photo of the failure (https://www.reuters.com/world/americas/heavy-rains-chile-cause-mining-tailing-overflow-2024-06-24/), it appears that it was a seepage-related failure of the dam itself, with little or no tailings release.</t>
  </si>
  <si>
    <t xml:space="preserve">Mana Village, Aye Mya Thayar Ward, Hpakant, Kachin state, Myanmar </t>
  </si>
  <si>
    <t>Waste Rock</t>
  </si>
  <si>
    <t>WISE</t>
  </si>
  <si>
    <t>Landslide from mining pond. At least 25 people "disappeared"</t>
  </si>
  <si>
    <t>Siana in Surigao del Norte, Philippines (TVI Resource Development Philippines Inc/Greenstone Resources Corporation)</t>
  </si>
  <si>
    <t>Failure of Tailings Storage Facility 3 after heavy rain and seismic activity. This facility, known as TSF3, was previously managed by an Australian company, Red 5, but was not actively used at the time of the landslide by the current operator, Greenstone Resources Corporation, who bought the facility in July 2021. About 10 to 15 houses were affected but no casualties have been reported owing to a timely evacuation of residents. 55 families had to flee.</t>
  </si>
  <si>
    <t>Çöpler Mine (Calik Holding and SSR Mining), Erzincan province, Turkey</t>
  </si>
  <si>
    <t>EOS Landslide Blog, https://en.wikipedia.org/wiki/%C3%87%C3%B6pler_mine_disaster</t>
  </si>
  <si>
    <t>The movement was along a slope with a height of around 200 m (660 ft). It is estimated that the total volume of the sliding mass was about 10 million m3, which moved approximately 800 m with an average speed of 10 m/s. At least nine miners are missing.</t>
  </si>
  <si>
    <t>Lone Khin, Hpakant, Kachin, Myanmar (111 Jade Mining Co. - Kyaukmyet Shwe Pyi Company)</t>
  </si>
  <si>
    <t>WISE, EOS Landslide Blog</t>
  </si>
  <si>
    <t>The location is [25.6821, 96.3366]. It appears that there was a lower basin that has intercepted the mine waste, preventing further escape of the material.</t>
  </si>
  <si>
    <t>El Corazón mine (Agroindustrial El Corazón S.A), Imbabura, Ecuador</t>
  </si>
  <si>
    <t>WISE, https://earthworks.org/wp-content/uploads/2025/03/El_Corazon_Report_Emerman.pdf</t>
  </si>
  <si>
    <t>Failure of tailings pond no.15. Excessive levels of cyanide and heavy metals in downstream waterways. The most likely proximal cause of the tailings dam failure was a tear in the geomembrane followed by internal erosion of the outer embankment.</t>
  </si>
  <si>
    <t>Williamson Mine, Mwadui Lohumbo, Kishapu District, Shinyanga Province, Tanzania (Petra Diamonds-75% and the Government of Tanzania-25%)</t>
  </si>
  <si>
    <t>Diamonds</t>
  </si>
  <si>
    <t>Modified CL</t>
  </si>
  <si>
    <t>Sand</t>
  </si>
  <si>
    <t>SI</t>
  </si>
  <si>
    <t>AGU Blog, WISE, Sharecast News, CoE-Tailings-Safety-Disclosure-Response-Petra-Diamonds-All-Mines-June-2020</t>
  </si>
  <si>
    <t>The failure mechanism was subsidence of a portion of the east wall of the tailings storage facility by around 1.5 metres, that enabled the water to crest the wall, initiating the breach. The plume is over 8 km long and has a width of about 1.2 km. A small community was heavily affected by the waste. A total area of 3.57 square kilometres was covered with the material on Williamson’s mine lease area, with 1.52 square kilometres outside the mine lease area. A total of 13 dwellings and farmland.were affected. Three injuries have been reported. About 115 citizens of Ngw'wanholo village have been severely affected.</t>
  </si>
  <si>
    <t>Jagersfontein, South Africa (De Beers, a unit of Anglo American)</t>
  </si>
  <si>
    <t>WISE, https://www.researchgate.net/publication/380993915_The_catastrophic_failure_of_the_Jagersfontein_tailings_dam_an_industrial_disaster_150_years_in_the_making</t>
  </si>
  <si>
    <t>De Beers sold the Jagersfontein mine and tailings in 2010 to a consortium, which was reprocessing the tailings waste in the hopes of finding diamonds that were missed during initial mining. Jagersfontein had produced some of the world’s largest gems when operating between 1870 and 1971. Homes and vehicles were swept away when the dam collapsed. (also see https://www.miningweekly.com/article/new-study-shows-jagersfontein-dam-deviated-from-best-practice-2023-04-12)</t>
  </si>
  <si>
    <t>Agua Dulce, Potosí, Bolivia (Federación Departamental de Cooperativas Mineras de Potosí (Fedecomín))</t>
  </si>
  <si>
    <t>Ag, Zn</t>
  </si>
  <si>
    <t xml:space="preserve">A mud wave with unrecovered minerals and chemical elements reached the river of la Rivera, as well as the Quebrada de Tarapaya, which connects with the Pilcomayo River. Argentina's Salta province has issued an order forbidding the use of the Pilcomayo River water. </t>
  </si>
  <si>
    <t xml:space="preserve">Shanxi Daoer Aluminum Co, Wenquan Township Jiaokou County, Shanxi Province, China </t>
  </si>
  <si>
    <t>WISE, https://blogs.agu.org/landslideblog/2022/04/06/wenquan-township-tailings-1/</t>
  </si>
  <si>
    <t>Tailings pond was put into use around 2018.  7.5 mu of arbor forest land to be buried, more than 200 meters of seasonal ditches and rural roads were blocked, and part of the surrounding walls of adjacent enterprises were washed away. No casualties</t>
  </si>
  <si>
    <t>QMM Mandena Mine (QIT Madagascar Minerals / Rio Tinto)</t>
  </si>
  <si>
    <t>Ti</t>
  </si>
  <si>
    <t>OT</t>
  </si>
  <si>
    <t>https://theecologist.org/2022/mar/25/dead-fish-found-mine-dumps-water</t>
  </si>
  <si>
    <t>The basin has overflowed because there is no protective wall to retain the water. The incident lasted an hour. The spill potentially affected drinking water for Fort-Dauphin.  Subsequent to this incident, QMM released an additional one million cubic meters of wastewater, which led to a significant fish kill.</t>
  </si>
  <si>
    <t>Thelkoloi, in Odisha, India (JSW Bhushan Power and Steel Limited)</t>
  </si>
  <si>
    <t>Fe</t>
  </si>
  <si>
    <t>AGU Blog, WISE</t>
  </si>
  <si>
    <t>Breach of tailings pond wall holding iron slurry generated from beneficiation plant.   20-30 acres of farmland submerged under the iron ore slurry at Banjhiberana village. (https://www.hindustantimes.com/india-news/farmland-in-odisha-s-sambalpur-contaminated-by-breach-in-slurry-pond-101642794038816.html)  Two ponds were contaminated, causing a fish kill; a security guard is reported missing. (WISE)</t>
  </si>
  <si>
    <t>MMK Chrome smetler, (MMK - Metallurgy Industry Trade and Port Management Inc), Toroslar district of Mersin, Turkey</t>
  </si>
  <si>
    <t>Cr</t>
  </si>
  <si>
    <t>https://gazetesokak.com/toroslarda-cevre-felaketi-yasandi-video/</t>
  </si>
  <si>
    <t>A leak in the impoundment had been noted for 20 days.  The spill into the Deliçay Stream sent toxic wastes through the Taurus Mountains into the Meditterrean Sea. The smelter was opened in 2013.</t>
  </si>
  <si>
    <t>Pau Branco mine, Quadrilátero Ferrífero region, Brazll (Vallourec)</t>
  </si>
  <si>
    <t>https://blogs.agu.org/landslideblog/2022/01/11/pau-branco-1/, https://www.earthisland.org/journal/index.php/articles/entry/an-unfolding-disaster-in-brazil/</t>
  </si>
  <si>
    <t>The waste pile was a co-disposal stack of waste rock and tailings, and was registered as a tailings dam with the ANM. The overflow flooded a major highway, sweeping away cars and leading to a two-day road closure. It also forced the evacuation of a staff member and 400 animals that the Wild Animal Rehabilitation Center located below the mine. Brazilian regulators fined the company $51.6M USD for the spill and suspended operations at the mine.  The most likely cause of failure is a improperly maintained drainage system (Strange geometric order: weaknesses and limitations of monitoring the waste/tailings pile at Vallourec, in Nova Lima (MG), Bruno Milanez, Discussion Papers PoEMAS, 6(2), 1-34, June 2022, ISSN: 2526-9658)</t>
  </si>
  <si>
    <t>Zululand Anthracite Colliery (ZAC) coal mine, KwaZulu-Natal, South Africa</t>
  </si>
  <si>
    <t>Coal</t>
  </si>
  <si>
    <t>https://www.dailymaverick.co.za/article/2022-01-11-river-turns-black-after-coal-mine-dam-collapse-next-to-rural-communities-and-hluhluwe-imfolozi-game-reserve/, WISE</t>
  </si>
  <si>
    <t xml:space="preserve">Coal slurry dam collapsed during heavy rains.  The incident happened on 24 December 2021, at around 2pm,  The slurry pond end wall was newly installed, following the loading out of the dry slurry during November 2021. Heavy rain fall four days prior to the failure – 66mm. Extensive pollution of the Black Umfolozi River inside the wilderness zone of the 96,000ha Hluhluwe-iMfolozi Park. </t>
  </si>
  <si>
    <t>San Antonio de María mine, Ananea Puno Mineria, La Rinconada, Ananea district, Peru</t>
  </si>
  <si>
    <t>WISE, AGU Blog, and https://larepublica.pe/sociedad/2021/11/27/puno-relaves-mineros-inunden-calles-de-ananea-tras-falla-en-infraestructura-vial-lrsd/</t>
  </si>
  <si>
    <t>In the foothills of the Andes, the overflow of mining tailings ponds due to the constant rains in the jurisdiction of the Ananea district, caused vehicles to be swept away, flooded streets and destroyed roads.  The tailings wave destroyed approx. 400 meters of the national road that goes to the La Rinconada town center and spilled into three residential areas (Progreso, Central and Santiago).  The overflow occurred at 8:30 in the morning, apparently from one of the sedimentation ponds of the San Antonio mining cooperative, located on the Q’oñiunu hill.</t>
  </si>
  <si>
    <t>Nesko Madencilik AŞ (Yıldızlar Holdings) Şebinkarahisar district, Giresun Province, Turkey</t>
  </si>
  <si>
    <t>Cu, Pb, Zn</t>
  </si>
  <si>
    <t>&gt; 4,500</t>
  </si>
  <si>
    <t>https://www.duvarenglish.com/tailings-pond-breach-in-turkeys-north-creates-environmental-disaster-news-59786</t>
  </si>
  <si>
    <t>The ponds in the flotation facility belonging to Yıldızlar Holding's Nesko Mining collapsed on Nov.19 and the waste poured into the rivers nearby in the Şebinkarahisar district. The cyanide waste has also reached the Kılıçkaya Dam in the region. The accident occurred during the rehabilitation of the old tailings dam (#2). Old dam's body collapsed and the tailings spilled to the new dam (#3) causing this dam to overspill. Thousands of tons of heavy chemicals poured into the Darabul river reaching to Kılıçkaya dam,  It was at a closed mine that was hit by Hurricane Pamela and owned by Rio Panusco SA de CV.</t>
  </si>
  <si>
    <t>Rio Panusco SA de CV, municipality of Concordia, Sinaloa State, Mexico</t>
  </si>
  <si>
    <t>Ag, Cu, Pb, Zn</t>
  </si>
  <si>
    <t>https://sonplayas.com/comunidad/denuncian-derrame-de-jales-mineros-en-afluente-del-rio-panuco-concordia/</t>
  </si>
  <si>
    <t>Highly toxic mining tailings were spilled into the Florido stream, a tributary of the Pánuco river, in the municipality of Concordia, Sinaloa.  The overflow of mining waste could have originated from the effect of the rains generated by Hurricane Pamela that touched Sinaloa territory on October 13. The compnay responsible for the spill has not been identified.</t>
  </si>
  <si>
    <t>Catoca Mine, Angola (Angolan state diamond company Endiama-41% and Russia’s Alrosa-41%)</t>
  </si>
  <si>
    <t>OT?</t>
  </si>
  <si>
    <t>WISE, https://theafricanmirror.africa/news/drc-wants-angola-to-pay-for-deaths/</t>
  </si>
  <si>
    <t xml:space="preserve">After a "breach in a spillway for the mine waste dam", the Tshikapa river across the border in DR Congo turned red killing hippos, fish, and other animals. The leak killed at least 12 people and left 4,500 sick, a minister in neighbouring Democratic Republic of Congo says.  </t>
  </si>
  <si>
    <t>Aurizona mine, Maranhão, Brazil (Equinox Gold)</t>
  </si>
  <si>
    <t>https://yubanet.com/world/no-relief-for-4000-people-affected-by-brazil-mine-spill/, https://vision6.excelplas.com/ch/38100/6w3zs/2962306/Bt4wuxrf1AvFKR3xHAPrmRnz7Bf0u4GWgdGNndo6.pdf</t>
  </si>
  <si>
    <t>The failure of the Lagoa do Pirocáua dam at the Equinox Gold Aurizona mine on the Atlantic coast of Maranhão State, northeast Brazil, on March 25, 2021, at 4:00 am local time, contaminated the water supply of the village of Aurizona. The purpose of the 7-meter high earthen dam was to capture sediments from the open pits and to store water for use in the mining operation. The failure was caused by overtopping of the dam, which resulted from 426 mm of rain over March 23-24, corresponding to a 10,000-year precipitation event.  The dam did not hold tailings.</t>
  </si>
  <si>
    <t>Rongxing Investment Limited, Chambishi, Zambia</t>
  </si>
  <si>
    <t>https://www.facebook.com/zemazambia/posts/abnormal-discharge-of-tailings-into-luela-stream-at-rongxin-investments-limited-/1497594153784365/</t>
  </si>
  <si>
    <t>Tailings dam collapsed, spilling suspected acidic content into the Luela stream. The Luela stream feeds into the Mwambashi stream, which is one of the tributaries of the Kafue River. As a result of the spillage, fish were found floating while others were washed to the banks of the stream. Several residents caught the fish and sold it to unsuspecting people, but police officers quickly moved in to confiscate it.</t>
  </si>
  <si>
    <t>Sasa Tailings Storage Facility 4, central Macedonia (Central Asia Metals)</t>
  </si>
  <si>
    <t>Pb, Zn, Ag</t>
  </si>
  <si>
    <t>https://polaris.brighterir.com/public/central_asia_metals_plc/news/rns/story/x5og98r, https://polaris.brighterir.com/public/central_asia_metals_plc/news/rns/story/w68zpkr</t>
  </si>
  <si>
    <t>Central Asia Metals reported ".. short-term leakage of tailings from Sasa's TSF4 into the local river."  (14Sep20)  And,  "… structural dam repairs that are underway, the causes of the incident must be fully understood in order to implement any necessary engineering solutions for the future ahead of the facility reopening." (17Sep20)</t>
  </si>
  <si>
    <t>Levikhinsky mine, Sverdlovsk Oblast, western Siberia</t>
  </si>
  <si>
    <t>https://www.e1.ru/news/spool/news_id-69366844.html;
https://www.reuters.com/article/us-russia-mine-acid-spill/streams-of-acid-from-abandoned-russian-mine-burn-mountains-yellow-and-red-idUSKCN24O1YM</t>
  </si>
  <si>
    <t>Underflow/overflow point is heading to the Tagil River.  https://goo.gl/maps/1zWwFg5QQreZKYxJA  In January, the environmental prosecutor's office reported that there were no signs of destruction or uncontrolled overflow of water. But now they are conducting a new check after a wave of publications in the media - experts went to the mine on July 13.  In January, the environmental prosecutor's office reported that there were no signs of destruction or uncontrolled overflow of water. But now they are conducting a new check after a wave of publications in the media - experts went to the mine on July 13.</t>
  </si>
  <si>
    <t>Hpakant, Kachin state, Myanmar</t>
  </si>
  <si>
    <t>K2fly 2021</t>
  </si>
  <si>
    <t>Following heavy rain, mining waste collapsed into a lake, triggering a 6.1-meter (20 ft) wave of mud and water that buried many workers. At least 174 people were killed and 100 missing.</t>
  </si>
  <si>
    <t>Ponce Enríquez, Azuay Province, Equador (Austro Gold)</t>
  </si>
  <si>
    <t>Reuters</t>
  </si>
  <si>
    <t>A small tailings dam breached in the southern Azuay province, releasing about 50 tonnes of pollutants into the Tenguel river, killing fish.</t>
  </si>
  <si>
    <t>San José de Los Manzanos, Canelas, Durango, Mexico (Exportaciones de Minerales de Topia SA - EMITSA)</t>
  </si>
  <si>
    <t>Pb, Zn</t>
  </si>
  <si>
    <t>Tailings spilled on a nearby road and 8,000 m2 of land, reaching the San Bernabé stream after 5 km and the town of the same name (https://www.gob.mx/profepa/prensa/clausura-profepa-a-empresa-minera-que-sufrio-derrame-de-casi-6-mil-metros-cubicos-de-jales-en-durango)</t>
  </si>
  <si>
    <t>Sasan Ultra Mega Power Project, Harrahva in Singrauli district of Madhya Pradesh, India (Reliance Company)</t>
  </si>
  <si>
    <t>Ash</t>
  </si>
  <si>
    <t>https://sandrp.in/2020/04/12/singruali-fly-ash-dam-breach-who-regulates-these-dams-in-india/, Rana</t>
  </si>
  <si>
    <t>A fly ash Dam of Sasan Ultra Mega Power Project of Reliance Company has breached[i] in the evening of April 10, 2020, near village Harrahva in Singrauli district of Madhya Pradesh, killing six people and destroying downstream river and fields.  Following the breach there was massive flash flood of coal ash mixed sludge reportedly affecting hundreds of villages and destroying crops on thousands of acres. The liquid fly ash in huge volume has reached the river and Rihind reservoir located downstream in close proximity. According to Amar Ujala report the incident had destroyed crops[ix] on 200 acres of land and flash flood affected several villages and debris flow entered many houses in the area.</t>
  </si>
  <si>
    <t>Yichun Luming Mining, Heilongjiang Province, China (China Railway Resources Group)</t>
  </si>
  <si>
    <t>Mo</t>
  </si>
  <si>
    <t>US</t>
  </si>
  <si>
    <t>Rueters, WISE, AGU, Decipher</t>
  </si>
  <si>
    <t>Water and tailings flowed through the surrounding area, reaching Yijimi river after 3km, threatening the drinking water of 68,000 people in Tieli City. By 4 April 2020, the pollution reached 208km downstream.  "No. 4 overflow well" [?] of the tailings dam tilted, resulting in the release of supernatant water and tailings (WISE).  Testing of water in the Hulan river some 110 km southwest of the mining site in Yichun showed the molybdenum content was 2.8 times higher than standard levels.  AGU Blogoshpere proposed two hypotheses - (1) that this was a decant tower, a structure constructed to dewater the tailings; and, (2) this is a reclaim system.  (I favor the first explanation - DMC)</t>
  </si>
  <si>
    <t>La Rinconada, Ananea, San Antonio de Putina Province, Puno, Peru (Corporación minera San Francisco)</t>
  </si>
  <si>
    <t xml:space="preserve"> The tailings wave flowed over the Ananea-La Rinconada highway, killing one motorcyclist </t>
  </si>
  <si>
    <t>Nossa Senhora do Livramento, Mato Grosso, Brazil (VM Mineração e Construção, Cuiabá)</t>
  </si>
  <si>
    <t>WISE, AGU, RISKOPE</t>
  </si>
  <si>
    <t xml:space="preserve">Tailings flowed 1-2 km, disrupting a power line </t>
  </si>
  <si>
    <t>Cobriza mine, San Pedro de Coris district, Churcampa province, Huancavelica region, Peru (Doe Run Perú S.R.L)</t>
  </si>
  <si>
    <t>WISE, AGU, Rana</t>
  </si>
  <si>
    <t xml:space="preserve">tailings covered an area of 41,574 m2 and reached Mantaro River. The tailings runout has reportedly generated a serious pollution incident in the Rio Mantaro.  There are fears that a stretch of the river extending for 375 km has been contaminated with cyanide.  </t>
  </si>
  <si>
    <t>Hpakant, Kachin state, Myanmar (Shwe Nagar Koe Kaung Gems Co. Ltd., Myanmar Thura Gems Co. Ltd.)</t>
  </si>
  <si>
    <t>wase heap failure 3 dead 54 missing</t>
  </si>
  <si>
    <t>Muri, Jharkhand, India (Hindalco Industries Limited)</t>
  </si>
  <si>
    <t>Spill of red mud over 35 acres and a nearby railway line, number of casualties still unclear. The boundary wall of the caustic pond created by Hindalco Ltd collapsed thus leading to a landslide like situation in Muri near the railway tracks.  Appears to be the result of stacking dry tailings too high.</t>
  </si>
  <si>
    <t>Machadinho d'Oeste, Oriente Novo, Rondônia, Brazil (Metalmig Mineração Indústria e Comércio S/A)</t>
  </si>
  <si>
    <t>Failure of inactive tailings dam after heavy rain. Tailings spill damaged seven bridges, leaving 50 families isolated. No deaths or injuries reported.  A number of photos of the accident aftermath were reviewed, and from the photos it is apparent the spill release is large enough to warrant a Severtiy Code rating of 2.</t>
  </si>
  <si>
    <t>Brumadinho, Mina Córrego do Feijão, Minas Gerais, Brazil (Vale)</t>
  </si>
  <si>
    <t>T</t>
  </si>
  <si>
    <t>Quelopana, 2019, www.worldminetailingsfailures.org</t>
  </si>
  <si>
    <t>The tailings wave devastated the mine's loading station and its administrative area. It then traveled approx. downhill until reaching Rio Paraopeba, destroying a railway bridge, and spreading to parts of the local community Vila Ferteco. 259 confirmed deaths + 11 missing (Feb20)</t>
  </si>
  <si>
    <t>Duke Energy, L.V. Sutton Power Station, Wilmington, North Carolina.</t>
  </si>
  <si>
    <t>https://www.nytimes.com/2018/09/21/climate/florences-floodwaters-breach-defenses-at-power-plant-prompting-shutdown.html</t>
  </si>
  <si>
    <t>The dam imperils two unlined coal ash ponds on site, which contain a combined 2.1 million cubic yards of coal ash.  During Hurricane Florence the ponds were overtopped.</t>
  </si>
  <si>
    <t>Duke Energy, HF Lee Power Plant, Goldsboro, North Carolina</t>
  </si>
  <si>
    <t>https://www.wral.com/after-florence-coal-ash-sites-near-goldsboro-completely-underwater-/17860975/</t>
  </si>
  <si>
    <t xml:space="preserve">Three older inactive storage sites, covered by soil and vegetation, including tall trees, were submerged by Hurrican Florence. They hold 1.3 million tons of ash. </t>
  </si>
  <si>
    <t>Cieneguita mine, Urique municipality, Chihuahua, Mexico 
(Minera Rio Tinto and Pan American Goldfields)</t>
  </si>
  <si>
    <t>Au Ag</t>
  </si>
  <si>
    <t>http://www.mining.com/five-bodies-rescued-collapsed-mine-mexico/, Rana</t>
  </si>
  <si>
    <t>Dam failure results in tailings release in Cañitas creek for 26 km. Seven workers reported missing.</t>
  </si>
  <si>
    <t>Hpakant Jade Mines, Myanmar</t>
  </si>
  <si>
    <t>U</t>
  </si>
  <si>
    <t>https://www.mmtimes.com/news/death-toll-hpakant-landslide-rises-20.html</t>
  </si>
  <si>
    <t>Failure of waste rock pile for Jade mining.</t>
  </si>
  <si>
    <t>Hector Mine Pit Pond, MN, USA</t>
  </si>
  <si>
    <t>ASDSO</t>
  </si>
  <si>
    <t>Tributary stream meandered into abandoned mine pit during spring snowmelt causing partially filled mine pit to completely fill and overtop natural earth embankment.  Embankment failed, draining pit into the Embarass River and causing damage to utilities and water quality issues on Embarass Lake.  There is question about whether the embankment that failed was man-made or natural.</t>
  </si>
  <si>
    <t>Cadia, New South Wales (Newcrest Mining)</t>
  </si>
  <si>
    <t>Cu Au</t>
  </si>
  <si>
    <t>DS / US</t>
  </si>
  <si>
    <t>MW</t>
  </si>
  <si>
    <t>FN</t>
  </si>
  <si>
    <t>WISE, Newcrest Release, Report on NTSF Embankment Failure, Cadia Valley Operations, for Ashurst Australia, by Independent Technical Review Board, Rana</t>
  </si>
  <si>
    <t>A central mechanism in how the embankment failure developed was load redistribution within the dam and its foundation as zones became over-stressed. A section of the northern dam wall collapsed into the southern tailings dam. The upstream embankment raises that had extended onto the tailings surface became unstable when static liquefaction was triggered by foundation deformation along a brittle layer. Two earthquakes were recorded in the area, ten seconds apart and just over two kilometres from the mine the day before the failure. The earthquake had a magnitude of 2.7 with 0.15g loading that did affect the failure.</t>
  </si>
  <si>
    <t>Huancapatí, Recuay province, Áncash region, Peru (Compañía Minera Lincuna SA, Grupo Picasso)</t>
  </si>
  <si>
    <t>Au, Cu</t>
  </si>
  <si>
    <t>WISE, Decipher</t>
  </si>
  <si>
    <t>Collapse of embankment of tailings dam No. 2 after heavy rain.  The incident contaminated crops, the Sipchoc creek and the Santa river.</t>
  </si>
  <si>
    <t>Barcarena, Pará, Brazil , Alunorte 
(Hydro Alu Norte/Norsk Hydro ASA)</t>
  </si>
  <si>
    <t>https://news.mongabay.com/2018/02/norsk-hydro-accused-of-amazon-toxic-spill-admits-clandestine-pipeline/</t>
  </si>
  <si>
    <t>High levels of lead, aluminum, sodium and other toxins have been detected in drinking water up to two kilometers away from the Norsk Hydro property, according to the Ministry of Health. The pH recorded in the waters was 10. The company denied the spill on its website.</t>
  </si>
  <si>
    <t>https://www.efe.com/efe/english/portada/6-killed-in-landslide-abandoned-jade-mine-myanmar/50000260-3484590</t>
  </si>
  <si>
    <t>Hernic PGM Project, South Africa (Jubilee Metals Group)</t>
  </si>
  <si>
    <t>Reuters 5Jan18</t>
  </si>
  <si>
    <t>V-shaped failure of the side wall of compartment 2 of the tailings dam. The failure in the wall was resealed the same day by Hernic. The spillage was contained on the adjacent property, which was previously used as an opencast mining area.</t>
  </si>
  <si>
    <t>Kokoya mine, Liberia (MNG Gold-Liberia)</t>
  </si>
  <si>
    <t>Liberian Observer (https://www.liberianobserver.com/news/epa-provides-updates-on-mng-gold-mine-incident/)</t>
  </si>
  <si>
    <t>A section of the geo-membrane layer of the tailing storage dam at the MNG Gold mines in Kokoya Bong County ruptured and resulted into uncontrollable discharged of slurry containing cyanide from the dam into the Sien Creek. 34 persons were reportedly affected and admitted at major medical centers. The TSF holds about 300,000 cubic meters of water, and theamount spilled was 3 million gallons (11,356 m3, https://frontpageafricaonline.com/news/liberia-investigation-into-cyanide-spillage-finds-mng-gold-liable-of-polluting-bong-county/).</t>
  </si>
  <si>
    <t>Vedanta Aluminium Limited Smelter Ash Pond, Jharsuguda, India</t>
  </si>
  <si>
    <t>https://www.telegraphindia.com/1170908/jsp/odisha/story_171460.jsp</t>
  </si>
  <si>
    <t>115 acres of agricultural land had been covered by ash layered around 0.5 metres to 3 metres. The officials have also found evidence of severe water pollution in the Bheden river.</t>
  </si>
  <si>
    <t>Mishor Rotem, Israel (Rotem Amfert Negev Ltd.,Israel Chemicals (ICL))</t>
  </si>
  <si>
    <t>P</t>
  </si>
  <si>
    <t>Reuters 2Jul17, Rana</t>
  </si>
  <si>
    <t>ICL reported that on June 30 a dike partially collapsed at Pool 3, which is used for the accumulation of phosphogypsum water. 100,000 cubic meters (26.4 million gallons) of highly acidic wastewater surged through a dry Ashalim riverbed in southern Israel left a wake of ecological destruction more than 20 km (12 miles) long.</t>
  </si>
  <si>
    <t>La Zarza, Huelva, Andalusia, Spain (Ormonde Mining Plc)</t>
  </si>
  <si>
    <t xml:space="preserve">WISE, Causes and Impacts of a Mine Water Spill from an Acidic Pit Lake (Iberian Pyrite Belt), M. Olías et. al. </t>
  </si>
  <si>
    <t xml:space="preserve">A concrete plug of an old adit connected to La Zarza pit lake collapsed. The pit lake overflowed, and acidic waters rapidly reached the Odiel River and later the Ría de Huelva estuary. Acid mine waters, containing heavy metals like As, Ni, Cu, Zn were discharged. This impacted the Marismas del Odiel Natural Area, part of the Natura 2000 Network, with confirmed effects on the Odiel estuary. </t>
  </si>
  <si>
    <t>Husab, Namibia (Swakop Uranium (Taurus Minerals))</t>
  </si>
  <si>
    <t>https://www.namibian.com.na/166987/archive-read/Husab-tailings-facility-leaked-due-to-pump-failure</t>
  </si>
  <si>
    <t>Pump failure in commissioning caused overtopping initially denied by miner. Fully contained near perimter.  No release onto unlined area</t>
  </si>
  <si>
    <t>Highland Valley Copper, British Columbia, Canada (Teck Resources)</t>
  </si>
  <si>
    <t>https://www.castanet.net/news/Kamloops/194524/225K-gallon-spill-at-mine</t>
  </si>
  <si>
    <t>A 4.5-metre deep and six-metre wide trench down the face of the 140-metre high dam. Contaminated water collected in containment system at the base of the dam.  Water pipeline leak wasn't noticed for three hours.</t>
  </si>
  <si>
    <t>Tonglvshan Mine, Hubei Province, China (China Daye Ltd.)</t>
  </si>
  <si>
    <t>Cu Au Ag Fe</t>
  </si>
  <si>
    <t>Rana, WISE</t>
  </si>
  <si>
    <t xml:space="preserve">A partial dam failure occurred at the northwestern corner of the tailings pond, which flooded a fish pond downstream of approx. 27 hectares. Two persons were reported dead and one was reported missing. </t>
  </si>
  <si>
    <t>Hpakant Jade Mines, Myanmar (Jade Palace Company)</t>
  </si>
  <si>
    <t>Antamok, Baguio, Philippines (Philex)</t>
  </si>
  <si>
    <t>Antamok leak under control, Baguio Midland Courier Website, 6Nov16</t>
  </si>
  <si>
    <t>50,000 metric tons of tailings material leaked into Liang River during the onslaught of Super Typhoon.</t>
  </si>
  <si>
    <t>Duke Energy Coal Ash, Goldsboro, North Carolina</t>
  </si>
  <si>
    <t>http://www.ecowatch.com/coal-ash-duke-energy-2053607683.html</t>
  </si>
  <si>
    <t>Coal ash pond flooded by Hurricane Matthew. The leaked tailings flowed into Liang, Ambalanga and Agno rivers.Fly ash coated tree branches as much as seven feet above the river surface.</t>
  </si>
  <si>
    <t>New Wales plant, Polk County, Mulberry, Florida (Mosaic Co)</t>
  </si>
  <si>
    <t>WISE, WFLA.com</t>
  </si>
  <si>
    <t>14 metre-wide sinkhole appeared in a phosphogypsum stack, opening a pathway for contamined liquid into the underground; the liquid reached the Floridan Aquifer, a major drinking water resource.</t>
  </si>
  <si>
    <t>Kazzinc Mining &amp; Metallurgical Company (Glencore) - Concentrator TSF, Ridder (once called Leninogorsk), Kazakhstan</t>
  </si>
  <si>
    <t>Pb Zn</t>
  </si>
  <si>
    <t>~100</t>
  </si>
  <si>
    <t>http://siberiantimes.com/ecology/others/news/n0671-stinking-poisoned-water-flows-towards-siberia-from-mining-city-ridder-in-kazakhstan/
https://earthworks.org/blog/mine_disaster_in_siberia/
https://www.glencore.com/media-and-insights/news/kazzinc-environmental-incident</t>
  </si>
  <si>
    <t>On 22 May 2016, inert tailing slurry was discharged via a previously discontinued and sealed water discharge collector system into the Filippovka River from Talovsky Tailings Management Facility (TMF). The discharge occurred due to the failure of a water collector that, prior to 1979, was used to regulate the amount of water on the surface of the tailings dam. Talovsky TMF is part of the Ridder Ore Concentrator at our Kazzinc operation in the town of Ridder, Kazakhstan. Pollution spilled into the Ulba and Filippovka rivers, which flows near the Kazakhstan-Russian border, and headed toward the Siberian city of Omsk. Pictures of the polluted river look like freshwater was replaced by wet concrete. Reports from local partners say the waste contained cyanide and excess minerals such as zinc, lead copper and manganese, though mining and government officials downplayed the severity of the spill and presence of toxins. The ore from Tishinsky, Shubinsky and Ridder-Sokolny mines and gold-bearing tailings accumulated in the abandoned TSF are treated at the Ridder Concentrator.</t>
  </si>
  <si>
    <t>Luoyang, Dahegou Village, Henan Province, China (Luoyang Xiangjiang Wanji Aluminium Co., Ltd.)</t>
  </si>
  <si>
    <t>Back analyses of the August 2016 Luoyang red mud tailings facility failure, David Reid and Andy Fourie, Tailings and Mine Waste 2017 Conference, Banff, AB, 6-8Nov17</t>
  </si>
  <si>
    <t>Upstream dam built in ~3 years, ~45m in height.  Early tailings deposits were by conventional slurry, then they switched to filtered tailings.  There was a static failure at a very deep level resulting in almost total loss of contents due to static liquefaction caused by placing the dry stack on top of the slurry tailings. The southwest corner of its red-mud dam body was unsound, threatening a red-mud slide.  Around 7pm on 8th of August, Xiangjiang Wanji Aluminium’s red mud storage had a landslide accident. It has been reported that the dam held about 2 million cubic meters of red mud and was about 1.5km in length. (http://blogs.agu.org/landslideblog/2016/08/15/luoyang-1/) Xiangjiang Wanji Aluminium is a private alumina refinery ... established in 2005 ... annual capacity is 1.2 million tonnes of alumina. (http://az-china.com/archives/7980#)</t>
  </si>
  <si>
    <t>Hpakant Jade Mines, Lamaungkone, Kachin state, Myanmar (Tun Tauk Zabu jade mining company)</t>
  </si>
  <si>
    <t>1 worker killed, approximately 20 others missing.</t>
  </si>
  <si>
    <t>Hpakant Jade Mines, San Kat Kuu, Kachin state, Myanmar</t>
  </si>
  <si>
    <t>https://www.rfa.org/english/news/myanmar/landslide-05042018180440.html</t>
  </si>
  <si>
    <t>Fundao-Santarem (Germano), Minas Gerais, Brazil (Samarco = Vale &amp; BHP)</t>
  </si>
  <si>
    <t>Report on the Immediate Causes of the Failure of the Fundão Dam, August 25, 2016; SAMARCO Biennial (Sustainability) Report 2015-2016</t>
  </si>
  <si>
    <t>The Fundão dam breached and its tailings impacted the nearby Santarém dam and caused a partial erosion of its right shoulder.  The Selinha dike, one of the side walls of the Germano dam, was also damaged.  19 people killed, including 14 working on the dams at the time.  Waste discharge reached the Atlantic Ocean.</t>
  </si>
  <si>
    <t>Gold King Mine, near Silverton, Colorado</t>
  </si>
  <si>
    <t>N/A</t>
  </si>
  <si>
    <t>USEPA</t>
  </si>
  <si>
    <t>Summary Report, EPA Internal Review of the August 5, 2015 Gold King Mine Blowout, August 24, 2015.  On August 5, 2015, there was a release of approximately 3,000,000 gallons of mine wastewater from the Gold King Mine near Silverton, CO.</t>
  </si>
  <si>
    <t>Yellow Giant Mine, Banks Island, British Columbia, Canada</t>
  </si>
  <si>
    <t>Vancouver Sun</t>
  </si>
  <si>
    <t>Effluent and mine waste leaked from a pair of underground mine sites, including from a “non-engineered” containment berm and a concrete plug at an old underground site. Discharge reached the ocean through a creek, several beaver-dam-created wetlands and Banks Lake before entering the ocean at Surrey Bay. (Vancouver Sun, 27Jul15) ("Pollution spill at Yellow Giant gold mine sparks investigation by Environment Canada," Hoekstra, Vancouver 29Jul15)</t>
  </si>
  <si>
    <t>Herculano Iron Mine, Itabirite, Minas Gerais, Brazil</t>
  </si>
  <si>
    <t>WISE, Larrauri</t>
  </si>
  <si>
    <t>A large amount of waste was released on top of vehicles and workers. A truck driver, a bulldozer with operator and a Fiat Uno with the driver were all buried. "Tailings dam failure kills three workers," Mining.com, September 12, 2014.</t>
  </si>
  <si>
    <t>Buenavista del Cobre mine, Cananea, Sonora, Mexico (Grupo Mexico)</t>
  </si>
  <si>
    <t>WISE, CDC 2017</t>
  </si>
  <si>
    <t>Southern Copper Corp. (Grupo México) Flow into the 420km-long Bacanuchi river waterway, a tributary of the Sonora River, directly affecting 800,000 people</t>
  </si>
  <si>
    <t>PCD</t>
  </si>
  <si>
    <t>Py</t>
  </si>
  <si>
    <t>Imperial Metals, Mt Polley, British Columbia, Canada</t>
  </si>
  <si>
    <t>Expert Panel Report</t>
  </si>
  <si>
    <t>Report on Mount Polley Tailings Storage Facility Breach, Independent Expert Engineering Investigation and Review Panel, Province of British Columbia, January 30, 2015; Imperial Metals 2015 Annual Report</t>
  </si>
  <si>
    <t>Stolice mine, Northwestern Serbia (Farmakom MB)</t>
  </si>
  <si>
    <t>Sb</t>
  </si>
  <si>
    <t>1,200,000 tonnes</t>
  </si>
  <si>
    <t>https://www.miningsee.eu/mine-waste-failures-and-tailing-spills-in-serbia/</t>
  </si>
  <si>
    <t>When the 2014 rains hit, the Stolice tailings dams contained an estimated 1.2 million tons of mine waste. The heavy rains triggered a landslide that damaged parts of the drainage system and rain accumulated inside one of the tailings dams, pushing it beyond capacity. A site review carried out by the Serbian water management agency, Srbijavode, showed the, “ existing tailings dumps do not have an adequate level of protection. They are not protected from external waters, which drain uncontrollably and wash away tailings’’. One hundred thousand cubic meters of tailings were released into the Kostajnik River, creating a wave downstream that was 50 to 75 m wide and left everything in its path covered in a layer of toxic mud 5-10 cm thick. After another storm on July 17, tailings again spilled out of the damaged dam and into the Kostajnik.</t>
  </si>
  <si>
    <t>Queensland Nickel, Yabulu Refnery, Townsville, Australia</t>
  </si>
  <si>
    <t xml:space="preserve">NI </t>
  </si>
  <si>
    <t>https://www.townsvillebulletin.com.au/news/qni-fined-for-tailing-dam-spill/news-story/8276196b4f8f9d7b45b6dac23cece120</t>
  </si>
  <si>
    <t>Queensland Nickel was fined $50,000 after pleading guilty to causing contaminated water to flow on to the Great Barrier Reef, a breach of its environmental permit. Over four or five days from April 13, 2014, water contaminated with cobalt, ammonia and sulphur spilled from a tailing dam at the now-closed Yabulu refinery.  Release 56,000 - 105,000 cu yds.  Several days of unauthorized uncontrolled releases. Warned of inadequate capacity in 2012 &amp; ignored, complex financial background maintenance defered under BHP before transfer to Palmer in liquidation. Gov't footing cleanup bill.</t>
  </si>
  <si>
    <t>Ni U</t>
  </si>
  <si>
    <t>Monte Neme (Leitosa S.A.), Coruña, Galicia, Spain</t>
  </si>
  <si>
    <t>W, Sn</t>
  </si>
  <si>
    <t>contamination of waters with heavy metals</t>
  </si>
  <si>
    <t>Dan River Steam Station, North Carolina (Duke Energy)</t>
  </si>
  <si>
    <t>WISE, Caldwell 2014</t>
  </si>
  <si>
    <t>Collapse of an old drainage pipe under a 27-acre ash waste pond.  Ash flowing through drainage pipe into Dan River. Tailings Facility Failures in 2013/2014, Caldwell, 4Nov14</t>
  </si>
  <si>
    <t>Kajaran, Syunik Province, Armenia (Zangezur Copper Molybdenum Combine)</t>
  </si>
  <si>
    <t>Cu Mo</t>
  </si>
  <si>
    <t>WISE, Green Program</t>
  </si>
  <si>
    <t>Cronimet Mining AG. Tailings pipeline damage, tailings flowing into Norashenik River for several days (http://www.thegreenprogram.org/slopedoc2.html)</t>
  </si>
  <si>
    <t>Obed Mountain Coal Mine Alberta, Canada</t>
  </si>
  <si>
    <t>WISE; Caldwell, 2014</t>
  </si>
  <si>
    <t>Sherritt International. Breach of wall in containment pond. Plume of slurry containing fine coal particles, clay and heavy metals into the Apetowun und Plate creeks and eventually the Athabasca River. $52.2 million Set aside by Sheritt for cleanup (2013 Annual Report).  Tailings Facility Failures in 2013/2014, Caldwell, 4Nov14 undocumented description of plume 113 miles away.</t>
  </si>
  <si>
    <t>Coalmont Energy Corporation, Basin Coal Mine</t>
  </si>
  <si>
    <t>https://globalnews.ca/news/805234/coalmont-villagers-fuming-over-black-river/</t>
  </si>
  <si>
    <t>The coal processing plant malfunctioned Saturday, forcing plant water to be drained into a detention pond. The tailings then overflowed into an emergency pond with the material entering the Tulameen river .</t>
  </si>
  <si>
    <t>Casa Berardi Mine, La Sarre, Abitibi region, Quebec (Hecla Mining Company)</t>
  </si>
  <si>
    <t>Caldwell 2014</t>
  </si>
  <si>
    <t>Breach of an internal tailings dyke which resulted in a surge of liquids and suspended solids over the external tailings dyke. Tailings Facility Failures in 2013/2014, Caldwell, 4Nov14</t>
  </si>
  <si>
    <t>El Herrero mine, Otáez, Barrancas province, Durango state, Mexico (Grupo Minero Bacís, Durango, Mexico)</t>
  </si>
  <si>
    <t>Four people killed and one injured; Los Remedios river in Durango, San Lorenzo river and El Comedero reservoir in Sinaloa contaminated, fish killed in Los Remedios river 130 km downstream; 300 families lost their incomes from a tilapia fish farm</t>
  </si>
  <si>
    <t>Gullbridge Mine, Newfoundland, Canada</t>
  </si>
  <si>
    <t>E</t>
  </si>
  <si>
    <t>WISE, Caldwell 2013, CDC 2017, Rana</t>
  </si>
  <si>
    <t>At 7:45 am on Monday December 17, the tailings dam at the former Gullbridge copper mine, central Newfoundland failed while work was under way to stabilize it. The failure resulted in a breach of the 7 m high dam approximately 25 m wide. The dam was impounding mine tailings that were partially covered by water forming a tailings pond.</t>
  </si>
  <si>
    <t>Sotkamo, Kainuu Province, Finland (Talvivaara)</t>
  </si>
  <si>
    <t>Ni Cu Zn U</t>
  </si>
  <si>
    <t>Black schist-hosted low-grade Ni-Cu-Zn deposit mined since 2008. Uranium is also extracted as a byproduct. Talvivaara Mining Company Plc  Leak from gypsum pond through a "funnel-shaped hole." Nickel and zinc concentrations in nearby Snow River exceeded the values that are harmful to organisms tenfold or even a hundredfold, uranium concentrations more than tenfold. Heap-leach operation; leakage form gypsum pond also occured in 8 April 2013 (4th leak since 2008); after restarting operations, the gypsum leaked again on 21 May 2013</t>
  </si>
  <si>
    <t>Padcal No 3, Benquet Philippines (Philex)</t>
  </si>
  <si>
    <t>Au Cu</t>
  </si>
  <si>
    <t>NASSA &amp; CCCP, Larauri</t>
  </si>
  <si>
    <t>20.6 million tonnes released due to heavy rains.  The Balog and Agno River are heavily polluted. "CSOs release results of independent investigation on Philex's tailings spill," NASSA &amp; CCCP press release, 2 October 2012</t>
  </si>
  <si>
    <t>Hudson Bay (HB) Mine, Salmo, British Columbia (Regional District of Central Kootenay &amp; Teck)</t>
  </si>
  <si>
    <t>Nelson Star, 9Jul12, Larrauri</t>
  </si>
  <si>
    <t>A sinkhole in the dam at the HB mine site south of Salmo has been determined as the primary cause of the slough that threatened the stability of the tailings pond last week.  Heavy rainfall throughout the month of June was a contributing factor to some seepage and the initial slough. The Regional District of Central Kootenay purchased the six-hectare tailings area in 1998 as part of their central landfill area. "Sinkhole to blame for slough at mine site near Salmo," Nelson Star, 9Jul12.</t>
  </si>
  <si>
    <t>Johson Gold Mining Corporation at Baranggay Bangong-Bayan</t>
  </si>
  <si>
    <t>Mambulaoans Worldwide Buzz, 2012</t>
  </si>
  <si>
    <t>Cyanide-laden mine tailings destroyed 10 houses. (http://mambulaoansworldwidebuzz.blogspot.com/2012/04/friday-13th-disaster-gold-miners_21.html)</t>
  </si>
  <si>
    <t>Mineracao Serra Grande Tailings Dam, State of Goias, Brazil (Anglo Ashanti)</t>
  </si>
  <si>
    <t>2012 Operational Profile, Serra Grande, Brazil, AngloGold Ashanti, 13Jun13</t>
  </si>
  <si>
    <t>Due to torrential rain, the lake’s level in the tailings dam rose. An overflow of up to 900m³ of rainwater, mixed with effluent, entered the Vermelho River via a channel (drainage system).</t>
  </si>
  <si>
    <t>Mianyang City, Songpan County, Sichuan Province, China</t>
  </si>
  <si>
    <t>Mn</t>
  </si>
  <si>
    <t>Future Directions Intl.</t>
  </si>
  <si>
    <t>Heavy rain on July 20 led the managers of the electrolytic manganese metal plant to release water from its tailing dams into the Fujiang River, which provides drinking water to Sichuan’s second largest city - (http://www.futuredirections.org.au/publications/food-and-water-crises/28-global-food-and-water-crises-swa/176-chinese-city-of-4-million-left-dry-as-pollution-contaminates-water.html)</t>
  </si>
  <si>
    <t>Ray Mine, Hayden, AZ, USA (Asarco)</t>
  </si>
  <si>
    <t>National Response Center, Incident No. 975013</t>
  </si>
  <si>
    <t>6000-8000 tons of copper ore tailing released from one of the tailing ponds due to a breach in the dike.</t>
  </si>
  <si>
    <t>Bloom Lake, Newfoundland, Canada (Cleveland Cliffs)</t>
  </si>
  <si>
    <t>Globe and Mail, December 25, 2014</t>
  </si>
  <si>
    <t>Cliffs' Bloom Lake mine hit with record $7.5-million environmental fine</t>
  </si>
  <si>
    <t>Kayakari, Japan</t>
  </si>
  <si>
    <t>EQ</t>
  </si>
  <si>
    <t>Rana</t>
  </si>
  <si>
    <t>Ajka Alumina Plant, Kolontár, Hungary (MAL Magyar Aluminum)</t>
  </si>
  <si>
    <t>Compacted Fly Ash</t>
  </si>
  <si>
    <t>Kolontár Report, WISE, Zanbak 2010, Quelopana, 2019</t>
  </si>
  <si>
    <t>The Kolontar Report (https://www.google.com/?gws_rd=ssl#q=kolontar+hungary+disaster), 10 people dead and almost 150 injured, about 1,000 acres of polluted land.  8 square kilometres flooded, including several towns.  Failure Mechanism and Kinematics of the Ajka Tailings Pond, Hungary, C. Zanbak, 10 December 2010</t>
  </si>
  <si>
    <t>Zijin Mining, Xinyi Yinyan Tin Mine, Guangdong Province, China</t>
  </si>
  <si>
    <t>Zijin Mining Group;  Fry et al, 2012</t>
  </si>
  <si>
    <t>Gaoqiling tailing pool dam at Qianpai Town, Xinyi City, Guangdong. Yinyan Tin Mine Dam Failure, Zijin Mining Group, 27Dec10, (https://www.regjeringen.no/contentassets/e7016c9a7430498e8c583a533dd1ca15/rec_zijin_2012_eng.pdf, http://www.facing-finance.org/en/database/cases/zijin-mining-collapse-of-tailing-dam-kills-22-destroys-houses/)</t>
  </si>
  <si>
    <t>Zijin Mining, Zijinshan Gold &amp; Copper Mine, (Ting River)</t>
  </si>
  <si>
    <t>Zijin Mining Group</t>
  </si>
  <si>
    <t>Transfer tank used to dispose waste water for heap leach emergency leaked, Progress relating to the environmental incident concerning a sudden leakage of the waste water pond at the Zijinshan Copper Mine hydro-metallurgical plant, Zijin Mining Group, 16Jul10 (https://www.regjeringen.no/contentassets/e7016c9a7430498e8c583a533dd1ca15/rec_zijin_2012_eng.pdf)</t>
  </si>
  <si>
    <t>Heap Leach pond break, Social Responsibility Report of 2010, Zijin Mining Group Co., Ltd., Department of Investment Securities of Zijin Mining Group, 31Mar11 (https://www.regjeringen.no/contentassets/e7016c9a7430498e8c583a533dd1ca15/rec_zijin_2012_eng.pdf);</t>
  </si>
  <si>
    <t>Huancavelica, Peru, Unidad Minera Caudalosa Chica</t>
  </si>
  <si>
    <t>WISE, Wood 2012, McLemore et al, 2014</t>
  </si>
  <si>
    <t>Contamination of río Escalera and río Opamayo 110 km downstream.</t>
  </si>
  <si>
    <t>Las Palmas, Pencahue, VII Region, Maule, Chile (COMINOR)</t>
  </si>
  <si>
    <t>CST</t>
  </si>
  <si>
    <t>Villavicencio, Quelopana, 2019</t>
  </si>
  <si>
    <t>Intraplate earthquake Mw = 8.8, 80% of total volume estimated lost, overtopping with ﬂow failure</t>
  </si>
  <si>
    <t>Veta del Agua Tranque No. 5, Nogales, V Region, Valparaíso, Chile</t>
  </si>
  <si>
    <t>Intraplate earthquake Mw = 8.8, slope 1.4:1, slope instability with seismically induced deformations</t>
  </si>
  <si>
    <t>Tranque Adosado Planta Alhué, Alhué, Region Metropolitana, Chile</t>
  </si>
  <si>
    <t>Villavicencio</t>
  </si>
  <si>
    <t>Intraplate earthquake Mw = 8.8, R = 252 km, slope 4.5:1, slope instability with seismically induced deformations</t>
  </si>
  <si>
    <t>Tranque Planta Chacón, Cachapoal, VI Region, Rancagua, Chile</t>
  </si>
  <si>
    <t>Intraplate earthquake Mw = 8.8, slope 1.8:1, slope instability with seismically induced deformations</t>
  </si>
  <si>
    <t>Tranque Adosado Planta Alhué, Alhué, Region Metropolitana, Chile (Florida Mining)</t>
  </si>
  <si>
    <t>Intraplate earthquake Mw = 8.8, 80% of total volume estimated lost, slope 1.2:1, slope instability with seismically induced deformations</t>
  </si>
  <si>
    <t>Karamken, Magadan Region, Russia (cyanide-leach processing facility of gold mines in the region)</t>
  </si>
  <si>
    <t>WISE, MACE, Glotov 2018</t>
  </si>
  <si>
    <t>11 houses lost, 1 death (Karamken Update - MACE 2012-02-10); shutdown in 1990s; bad design, bad construction, no maintenance led to groundwater contamination prior to failure. (see Goltov 2018. Causes and Environmental Impact of the Gold-Tailings Dam Failure at Karamken, the Russian Far East, Vladimir E. Glotov, Jiri Chlachula, Ludmila. P. Glotova, Edward Little, engineering Geology (draft), Feb18)</t>
  </si>
  <si>
    <t>Vein</t>
  </si>
  <si>
    <t>Huayuan County, Xiangxi Autonomous Prefecture, Hunan Province, China</t>
  </si>
  <si>
    <t>The landslide set off by the tailings dam failure destroyed a home, killing three and injuring four people.</t>
  </si>
  <si>
    <t>Kingston fossil plant, Harriman, Tennessee, USA (TVA)</t>
  </si>
  <si>
    <t>WISE, Rana</t>
  </si>
  <si>
    <t>5.4 million cubic yards (1.09 billion gallons) of fly ash was released (http://www.sourcewatch.org/index.php?title=TVA_Kingston_Fossil_Plant_coal_ash_spill#TVA_Reaction)</t>
  </si>
  <si>
    <t>Strat</t>
  </si>
  <si>
    <t>Taoshi, Linfen City, Xiangfen county, Shanxi province, China (Tahsan Mining Co.)</t>
  </si>
  <si>
    <t>WR</t>
  </si>
  <si>
    <t>WISE, Larrauri &amp; Lall 2018</t>
  </si>
  <si>
    <t>A mudslide several metres high flowed 2.5 km downstream, buried a market, several homes and a three-storey building. 277 people are killed and 33 injured.  Mine not operating - claimed that state-owned company "sealed" TSF</t>
  </si>
  <si>
    <t>Ekati Mine, Northwest Territories, CA (BHP Billiton)</t>
  </si>
  <si>
    <t>Technical Report 2008-09, Independent Environmental Monitoring Agency, Yellowknife, Northwest Territories, 31Mar09</t>
  </si>
  <si>
    <t>Overtopping? 4.5 million litres of processed kimberlite tailings and treated sewage flowed over the Long Lake Containment Facility, spilling onto the tundra and onto nearby Fay Lake, which was frozen at the time.</t>
  </si>
  <si>
    <t>Shiqiaozi, Haicheng, Liaoning, China (Dingyang Mining Co Ltd, subsidiary of Xiyang Corp)</t>
  </si>
  <si>
    <t>WISE, https://language.chinadaily.com.cn/cdaudio/2007-11/27/content_6282285.htm</t>
  </si>
  <si>
    <t>The 100-m-long by more than 10-m-high dam was situated on a hillside. A crack more than 10 m long appeared in it and a river of waste ore and mud some 80 m wide spilled across farmland. A further 17 people were injured. An 80 m-wide mud flow hit 33 homes in the village of Xiangyang and more homes in Caijia.</t>
  </si>
  <si>
    <t>Bernburg, Germany (Solvay)</t>
  </si>
  <si>
    <t>Limestone</t>
  </si>
  <si>
    <t>Vanden Berghe et al 2009</t>
  </si>
  <si>
    <t>In February 2007, a tailings dam used as sedimentation pond of lime particles failed. As a result, an estimated volume of 150,000m3 of
tailings flowed from the breach in the dam slope.</t>
  </si>
  <si>
    <t>Glebe Mines, Cavendish Mill, UK</t>
  </si>
  <si>
    <t>F</t>
  </si>
  <si>
    <t>HSE Report, Rana</t>
  </si>
  <si>
    <t>Flourspar mine.  Initial Report of the HSE investigation into the Glebe Mines Stony Middleton dam failure 2007, HSE Central Division - Nottingham, UK, 23Feb07</t>
  </si>
  <si>
    <t>Mineracao Rio Pomba Cataguases, Mirai, Minas Gerais, Brazil, Mineração (Industrias Quimicas Cataguases)</t>
  </si>
  <si>
    <t xml:space="preserve">The mud flow left about 4000 residents of the cities of Miraí and Muriaé in the Zona da Mata homeless. Crops and pastures were destroyed and the water supply was compromised in cities in the states of Minas Gerais and Rio de Janeiro. </t>
  </si>
  <si>
    <t>Laterite (Bauxite)</t>
  </si>
  <si>
    <t>Fonte Santa ,Freixia De Espado a Cinta, Potugal</t>
  </si>
  <si>
    <t>?</t>
  </si>
  <si>
    <t>Franca et al 2007, Duque 2011</t>
  </si>
  <si>
    <t>On the 24th November 2006, an extraordinary rainfall occurred in the region. The continuous feeding of the reservoir for three days, combined with the clogging of the spillway, lead to the overtopping of the Fonte Santa dam crest originating breaching and subsequent total failure. Duque 2011 estimated the runout at 17.5 km.</t>
  </si>
  <si>
    <t>Nchanga, Chingola, Zambia (Konkola Copper Mines - Vedanta)</t>
  </si>
  <si>
    <t>Konkola Copper Mines Plc (51% Vedanta Resources plc)  Failure of tailings slurry pipeline from Nchanga tailings leaching plant to Muntimpa tailings dumps. Release of highly acidic tailings into Kafue river; high concentrations of copper, manganese, cobalt in river water; drinking water supply of downstream communities shut down.</t>
  </si>
  <si>
    <t>SSC</t>
  </si>
  <si>
    <t>Co</t>
  </si>
  <si>
    <t>Miliang, Zhen'an County, Shangluo, Shaanxi Province, China</t>
  </si>
  <si>
    <t xml:space="preserve">The landslide buried about 40 rooms of nine households, leaving 17 residents missing. Five injured people were taken to hospital. More than 130 local residents have been evacuated. Toxic potassium cyanide was released into the Huashui river, contaminating it approx. 5 km downstream. </t>
  </si>
  <si>
    <t>Brazil Magazine</t>
  </si>
  <si>
    <t>In March 2006, a leaking (sic) let 400 million liters (400,000 m3) of muddy water escape making its way to Rio de Janeiro. "Brazilian Rains Kill Dozens and Broken Dam Leaves, Thousands Without Shelter ," José Wilson Miranda , Brazzil Magazine, 11 January 2007  The mud flow left about 4000 residents of the cities of Miraí and Muriaé in the Zona da Mata homeless. Crops and pastures were destroyed and the water supply was compromised in cities in the states of Minas Gerais and Rio de Janeiro; company was cited for a TSF infraction in 2006</t>
  </si>
  <si>
    <t>Lafayette Mining Polymetallic, Rapu Rapu Island, Albay, Philippines</t>
  </si>
  <si>
    <t>https://www.bulatlat.com/2005/11/26/lafayette-mining-deliberately-leaked-cyanide-says-fact-finding-mission-2/</t>
  </si>
  <si>
    <t xml:space="preserve">After an independent fact-finding mission revealed that the fish kill in the nearby waters of Rapu-Rapu Island in Albay (about 600 km. from Manila) was allegedly due to a deliberate cyanide leakage.  Two mine spills on Oct. 11 and 31 allegedly caused cyanide contamination and fish kill in nearby waters.  Mine workers told the fact-finding team that they were allegedly instructed by Lafayette officials to dig canals and lay down new pipes to redirect the mine’s waste and tailings directly to the sea. </t>
  </si>
  <si>
    <t>Tailings Dam, USA</t>
  </si>
  <si>
    <t>CDA 2017</t>
  </si>
  <si>
    <t>Excessive seepage and breaching the dyke by erosion. Loss of confinement resulted in the liquefaction and flow of the tailings</t>
  </si>
  <si>
    <t>Captains Flat Dump No 3, Australia</t>
  </si>
  <si>
    <t>Bangs Lake, Jackson County, Mississippi, USA (Mississippi Phosphates Corp)</t>
  </si>
  <si>
    <t>WISE, https://semspub.epa.gov/work/04/11095514.pdf</t>
  </si>
  <si>
    <t>A breach occurred in the levee surrounding the retaining ponds at a fertilizer manufacturing company located west of Bangs Lake. Approximately 17.5 million gallons of polluted water were released from the ponds.  Mississippi Phosphates Corp. Phosphogypsum stack failure, because the company was trying to increase the capacity of the pond at a faster rate than normal, according to Officials with the Mississippi Department of Environmental Quality (the company has blamed the spill on unusually heavy rainfall, though). Liquid poured into adjacent marsh lands, causing vegetation to die.</t>
  </si>
  <si>
    <t>Pinchi Lake, BC, Canada (Teck Cominco Ltd.)</t>
  </si>
  <si>
    <t>Hg</t>
  </si>
  <si>
    <t>Mercury contaminated tailings into Pinchi Lake; operated 1940-43 and 1968-1975 by Cominco. Release 6,000-8,000 cu meters.</t>
  </si>
  <si>
    <t>Vein-Strat</t>
  </si>
  <si>
    <t>Riverview, Florida (Cargill)</t>
  </si>
  <si>
    <t>A dike at the top of a 100-foot-high gypsum stack holding 150-million gallons of polluted water broke after waves driven by Hurricane Frances bashed the dike's southwest corner. Liquid spilled into Archie Creek that leads to Hillsborough Bay.</t>
  </si>
  <si>
    <t>Partizansk, Primorski Krai, Russia (Dalenergo)</t>
  </si>
  <si>
    <t>Ring</t>
  </si>
  <si>
    <t>A ring dike, enclosing an area of roughly 1 km2 and holding roughly 20 million cubic meters of coal ash, broke. The break left a hole roughly 50 meter wide in the dam. The ash flowed through a drainage canal into a tributary to the Partizanskaya River which empties in to Nahodka Bay in Primorski Krai (east of Vladivostok).  For details download Sept. 2004 report by Paul Robinson, SRIC.</t>
  </si>
  <si>
    <t>Malvési, Aude, France (Comurhex, Cogéma/Areva)</t>
  </si>
  <si>
    <t>Uranium slurries elevated nitrate in river. Decantation and evaporation pond of uranium conversion plant dam failure after heavy rain in preceding year. the release led to elevated nitrate concentrations of up to 170 mg/L in the canal of Tauran for several weeks.</t>
  </si>
  <si>
    <t>Cerro Negro, Petorca Province, Quinta region, Chile (Cia Minera Cerro Negro), (5 of 5)</t>
  </si>
  <si>
    <t>WISE, Villavicencio</t>
  </si>
  <si>
    <t>Tailings flowed 20 kilometers downstream the río La Ligua.</t>
  </si>
  <si>
    <t>Sasa Mine, Macedonia</t>
  </si>
  <si>
    <t>Vrhovnik et al, 2011; Vrhovnik et al, 2013; Peck, 2007, Rana</t>
  </si>
  <si>
    <t>Culvert failure under Sasa Mine Tailings Dam. (Avoiding tailings dam failures, Good practice in prevention, Philip Peck, UNEP GRID Arendal and IIIEE at Lund University, Workshop on the safety of Tailings Management Facilities, November 12, 2007, Yerevan, Armenia); Tailings dam break with waste flowing into Lake Kalimanci 12 km from mine. (http://www.geologija-revija.si/dokument.aspx?id=1229); The Occurrence of Heavy Metals and Metalloids in Surficial Lake Sediments before and after a Tailings Dam Failure, Petra Vrhovnik, Tadej Dolenec, Todor Serafimovski, Matej Dolenec, Nastja Rogan Šmuc, Pol. J. Environ. Stud. Vol. 22, No. 5 (2013), 1525-1538 (http://www.pjoes.com/pdf/22.5/Pol.J.Environ.Stud.Vol.22.No.5.1525-1538.pdf)  Release 70,000-100,000 cu meters.</t>
  </si>
  <si>
    <t>1.2 billion liters (1.2 million m3) of toxic water was poured out into the Pomba and Paraíba do Sul rivers. "Brazilian Rains Kill Dozens and Broken Dam Leaves, Thousands Without Shelter ," José Wilson Miranda , Brazzil Magazine, 11 January 2007</t>
  </si>
  <si>
    <t>El Cobre, Chile - El Soldado (Exxon)</t>
  </si>
  <si>
    <t>Strong rains and overﬂow</t>
  </si>
  <si>
    <t>HT Manto</t>
  </si>
  <si>
    <t>19th c</t>
  </si>
  <si>
    <t>El Cobre, Chile, 2, 3, 4, 5 (Exxon)</t>
  </si>
  <si>
    <t>San Marcelino Zambales, Philippines, Bayarong dam (Benguet Corp-Dizon Copper-Silver Mines Inc)</t>
  </si>
  <si>
    <t>WISE, Piplinks</t>
  </si>
  <si>
    <t>Dizon Copper Silver Mines Inc. Spillway of Bayarong tailings dam collapsed and Camalca tailings dam damaged during heavy rain. Low lying villages flooded with mine waste; 250 families evacuated; mined ceased operations in 1997</t>
  </si>
  <si>
    <t>San Marcelino Zambales, Philippines, Camalca dam (Benguet Corp-Dizon Copper-Silver Mines)</t>
  </si>
  <si>
    <t xml:space="preserve">Heavy rains impounded water on the Bayarong tailings dam and Camalca silt dam, and spillways, eroding these and eventually causing leak. Some tailings spilled into Mapanuepe Lake and eventually into the Sto. Tomas River.  </t>
  </si>
  <si>
    <t>Thalanga  Mine, Queensland Australia</t>
  </si>
  <si>
    <t>Cu Pb Zn</t>
  </si>
  <si>
    <t>UTSD</t>
  </si>
  <si>
    <t>-</t>
  </si>
  <si>
    <t>--</t>
  </si>
  <si>
    <t>MS</t>
  </si>
  <si>
    <t>https://www.imwa.info/docs/imwa_2004/IMWA2004_12_Thienenkamp.pdf</t>
  </si>
  <si>
    <t>Bulkheads retaining tailings in unDerground workings failed under pressures from groundwater recharge from -450 at closure in 1998 to -35 in 2002.</t>
  </si>
  <si>
    <t>VMS</t>
  </si>
  <si>
    <t>Tarkwa, Ghana (Goldfields)</t>
  </si>
  <si>
    <t>Environmental New Service</t>
  </si>
  <si>
    <t>http://www.corpwatch.org/article.php?id=744  (accessed 1Jul16)  A joint in the main pipe which carries the cyanide wastewater to the tailings dam was dislodged after a heavy downpour allowing the cyanide solution to spew onto the ground. Chlorine was added to the river to neutralize the toxicity of the cyanide.  There was a large fish kill associated with the accident.</t>
  </si>
  <si>
    <t>Cuajone mine, Torata water supply dam, Peru</t>
  </si>
  <si>
    <t>none</t>
  </si>
  <si>
    <t>Effects from the 26Jun01 Peruvian earthquake.  Effects at the dam site included minor cracking and joint separation in the concrete face near the left abutment, and densification cracking in the uncompacted portion of the downstream rockfill.</t>
  </si>
  <si>
    <t>Sebastião das Águas Claras, Nova Lima district, Minas Gerais, Brazil</t>
  </si>
  <si>
    <t>2 killed, 3 missing. Taililngs 8 km downstream the Córrego Taquaras stream, mud affected an area of 30 hectares</t>
  </si>
  <si>
    <t>Nandan Tin mine, Dachang, Guangxi Province, China</t>
  </si>
  <si>
    <t>Wei, WISE</t>
  </si>
  <si>
    <t>WISE:15 killed, 100 missing, 100 houses destroyed</t>
  </si>
  <si>
    <t>Py, Asp, Ga</t>
  </si>
  <si>
    <t>Inez, Martin County, Kentucky, USA (Massey Energy subsidiary Martin Co. Coal Corp)</t>
  </si>
  <si>
    <t>ICOLD, WISE, Wood 2012</t>
  </si>
  <si>
    <t>Estimated 250 million gallons (950,000 m3) of water and 155,000 cubic yards (118,500 m3) of coal waste into local streams 80' deep over a 15-18' crown pillar; $46M for cleanup, $3.5M in state fines; since this event, 22 impoundment spills attributed to Massey-operated sites through2010 (Wheeling Jesuit Univ.)</t>
  </si>
  <si>
    <t>Aitik mine, near Gällivare, Sweden (Boliden Ltd)</t>
  </si>
  <si>
    <t>MW &amp; E</t>
  </si>
  <si>
    <t>ICOLD, WISE</t>
  </si>
  <si>
    <t>Failure at containment wall separating tailings pond from decant pond, which caused a 1.3m rise I nwater level. Discharge was controlled and only increase in suspended solids in the Leipojoki and Sakajoki Rivers was reported. https://pure.ltu.se/portal/files/96533586/Numerical_analysis_of_staged_construction_of_an_upstream_tailings_dam.pdf</t>
  </si>
  <si>
    <t>Borsa, Romania (Remin S.A - govt)</t>
  </si>
  <si>
    <t>WISE, https://www.stava1985.it/tailings-spill-accident-in-baia-borsa-romania-2000/?lang=en</t>
  </si>
  <si>
    <t>20,000 t of heavy-metal contaminated tailings, contamination of the Vaser stream, tributary of the Tisza River. Company: Remin SA</t>
  </si>
  <si>
    <t>Baia Mare, Romania (Aurul S.A,.Esmeralda Exploration)</t>
  </si>
  <si>
    <t>DS then US</t>
  </si>
  <si>
    <t>ICOLD, WISE, Rico</t>
  </si>
  <si>
    <t>(Aurul SA-Esmeralda Exploration, Australia (50%), Remin S.A. (44.8%))  Killed tonnes of fish and poisoned drinking water of more than 2 million people in Hungary; retreating old tailings (mining there for over 2,000 years) with cyanide; high snowfall led to water rise and overtopping causing a breach 25m wide and 2.5m deep (livebettermagazine.com)</t>
  </si>
  <si>
    <t>Tailings</t>
  </si>
  <si>
    <t>St, Bi, Py, Ga</t>
  </si>
  <si>
    <t>Toledo City, Philippines (Atlas Con Mining Corp)</t>
  </si>
  <si>
    <t>Piplinks</t>
  </si>
  <si>
    <t>Drainage tunnel blowout</t>
  </si>
  <si>
    <t>Red Mountain, BC</t>
  </si>
  <si>
    <t>Jumbo</t>
  </si>
  <si>
    <t>Mt Polley Expert Panel 2015, App. I</t>
  </si>
  <si>
    <t>Failure of the surface water diversion culvert beneath the facility. Discharge of tailings into the water reclaim pond downstream of the impoundment and into Little Sheep Creek.</t>
  </si>
  <si>
    <t>Surigao Del Norte Placer, Philippines (3 of 3) Manila Mining Corp</t>
  </si>
  <si>
    <t>ICOLD, Piplinks</t>
  </si>
  <si>
    <t>Manila Mining Corp.  Tailings spill from damaged concrete pipe.  17 homes buried, 51 hectares of riceland swamped. Release 700,000 t (ICOLD)</t>
  </si>
  <si>
    <t>Placer</t>
  </si>
  <si>
    <t>Huelva, Spain (Fertiberia, Foret)</t>
  </si>
  <si>
    <t>Fertiberia phosphate mine.  Release of wastewater between 50,000 - 400,000m3 of acidic and toxic water (Wood 2012).  Dam constructed in 1997.</t>
  </si>
  <si>
    <t>Zamboanga Del Norte, Sibutad Gold Project (Philex Mining Corp)</t>
  </si>
  <si>
    <t>Philex Gold Philippines Inc. Heavy rain resulted in overflowing of silt dam at the Sibutad gold project</t>
  </si>
  <si>
    <t>Los Frailes, near Seville, Spain (Boliden Ltd.)</t>
  </si>
  <si>
    <t>Modern mining started in 1876 at nearby Aznalcollar; Andaluza de Piritas started open pit in 1979 after delineating recently-discovered mineralization; Boliden purchased company in 1987.</t>
  </si>
  <si>
    <t>PY</t>
  </si>
  <si>
    <t>Mulberry Phosphate, Polk County, Florida, USA (Mulberry Phosphate)</t>
  </si>
  <si>
    <t>WISE; Beavers 2013.</t>
  </si>
  <si>
    <t>Phosphogypsum stack failure. Biota in the Alafia River eliminated (WISE). Mulberry Phosphate had a gypsum stack dam break that resulted in the release of approximately 50 million gallons of waters into adjacent marshes and ponds. Acidic water eventually traveled down the Alafia toward Tampa Bay. Estimates of fish killed ranged from 50,000 to 3,000,000 (Beavers 2013).</t>
  </si>
  <si>
    <t>Philex Gold Philippines Inc. Heavy rain caused mudflow and rockslide into silt dam at Lalab. Flashfloods damaged nearby houses and rice fields.</t>
  </si>
  <si>
    <t>Pinto Valley, Arizona, USA (BHP Copper)</t>
  </si>
  <si>
    <t>ICOLD, WISE, Rana</t>
  </si>
  <si>
    <t>Tailings dam slope failure. Tailings flow covers 16 hectares.</t>
  </si>
  <si>
    <t>Tranque Antiguo Planta La Cocinera, IV Region, Vallenar, Chile</t>
  </si>
  <si>
    <t>US/CL</t>
  </si>
  <si>
    <t>Intraplate earthquake Ms = 7.0, R = 80 km, dam slope 1.7:1; deaths in 1943 failure after 7.9 magnitude eartquake</t>
  </si>
  <si>
    <t>Algarrobo, IV Region, Vallenar, Chile</t>
  </si>
  <si>
    <t>Intraplate earthquake Ms = 7.0, R = 100 km, dam slope 1.5:1</t>
  </si>
  <si>
    <t>Magmatic</t>
  </si>
  <si>
    <t>Intraplate earthquake Ms = 7.0, R = 80 km, dam slope 1.5:1</t>
  </si>
  <si>
    <t>Maitén, IV Region, Vallenar, Chile</t>
  </si>
  <si>
    <t>Intraplate earthquake Ms = 7.0, R = 120 km, dam slope 1.5:1</t>
  </si>
  <si>
    <t>Amatista, Peru</t>
  </si>
  <si>
    <t>WISE, Oldecop &amp; Rodríguez 2007</t>
  </si>
  <si>
    <t>Liquefaction failure of upstream-type tailings dam during M 7.5 Nazca earthquake. Flow runout of about 600 meters, spill into river, croplands contaminated. Contamination, damming Acarí river with 600 thousand m3 of tailings</t>
  </si>
  <si>
    <t>Caravelí, Peru</t>
  </si>
  <si>
    <t>Oldecop &amp; Rodríguez 2007</t>
  </si>
  <si>
    <t>M 7.5 Nazca earthquake</t>
  </si>
  <si>
    <t>El Porco, Bolivia (Comsur-62%, Rio Tinto-33%)</t>
  </si>
  <si>
    <t>400,000 tonnes released, 300 km of Pilcomayo river contaminated</t>
  </si>
  <si>
    <t>Majdanpek, Serbia, Šaški Potok tailings dam, (RTB Copper Mines)</t>
  </si>
  <si>
    <t xml:space="preserve">Partial failure of Šaški Potok tailings dam after heavy rain </t>
  </si>
  <si>
    <t>Sgurigrad, Bulgaria</t>
  </si>
  <si>
    <t>ICOLD, Rico</t>
  </si>
  <si>
    <t>Marcopper, Marinduque Island, Philippines (2 of 2) (Placer Dome and President Marcos)</t>
  </si>
  <si>
    <t>Open Pit</t>
  </si>
  <si>
    <t>ICOLD, WISE, Piplinks, Rana</t>
  </si>
  <si>
    <t>Drainage tunnel plug failed. 26 km of the Makulaquit and Boac river systems filled with tailings rendering them unusable; US$ 80 million in damage; no production after this event</t>
  </si>
  <si>
    <t>Laisvall (Boliden), Sweden</t>
  </si>
  <si>
    <t>Pb,Zn, Ag</t>
  </si>
  <si>
    <t>Unk</t>
  </si>
  <si>
    <t>tailings &amp; moraine</t>
  </si>
  <si>
    <t>http://ec.europa.eu/environment/waste/mining/pdf/mining_dams_seminar.pdf</t>
  </si>
  <si>
    <t>Uncontrolled erosion at an internal dam due to earth works resulted in high flows into the clarification pond.</t>
  </si>
  <si>
    <t>Negros Occidental, Bulawan Mine Sipalay River, Philippines (Philex Mining Corp)</t>
  </si>
  <si>
    <t>Pressure exerted by impounded tailings caused leak in decant tower of tailings pond 1 at the Bulawan gold mine. This was the 4th discharge in this area (1st was in 1982);  mine reactivated by Philex in 1996 and decommissioned in 2002 after which tailings dried up causing a dust problem as far as 5km from site</t>
  </si>
  <si>
    <t>Golden Cross, Waitekauri Valley, New Zealand (Coeur d'Alène Mines)</t>
  </si>
  <si>
    <t>R</t>
  </si>
  <si>
    <t>25-30</t>
  </si>
  <si>
    <t>Movement of dam</t>
  </si>
  <si>
    <t>Surigao del Norte Placer, Philippines (2 of 3) (Manila Mining Corp)</t>
  </si>
  <si>
    <t xml:space="preserve">12 people killed, coastal pollution </t>
  </si>
  <si>
    <t>Omai Mine, Tailings dam No 1, 2, Guyana (Cambior)</t>
  </si>
  <si>
    <t>Cambior Inc., Canada (65%), Golden Star Resources Inc., Colorado, USA (30%) 80 km of Essequibo River declared environmental disaster zone.</t>
  </si>
  <si>
    <t>Middle Arm, Launceston, Tasmania</t>
  </si>
  <si>
    <t>Riltec, Mathinna, Tasmania</t>
  </si>
  <si>
    <t>Hopewell Mine, Hillsborough County, Florida, USA (IMC-Agrico)</t>
  </si>
  <si>
    <t>Water from a clay settling pond spilled into nearby wetlands and the Alafia River, Keysville flooded.</t>
  </si>
  <si>
    <t>Payne Creek Mine, Polk County, Florida, USA (IMC-Agrico)</t>
  </si>
  <si>
    <t>Majority of spill contained on adjacent mining area; 500,000 m3 released into Hickey Branch, a tributary of Payne Creek.</t>
  </si>
  <si>
    <t>Fort Meade Phosphate, Florida, USA (Cargill)</t>
  </si>
  <si>
    <t>Phosphogypsum process (?) water. Spill into Peace River near Fort Meade.</t>
  </si>
  <si>
    <t>IMC-Agrico Phosphate, Florida, USA</t>
  </si>
  <si>
    <t>Sinkhole opens in phosphogypsum stack.</t>
  </si>
  <si>
    <t>Merriespruit, near Virginia, South Africa (Harmony) - No 4A Tailings Complex</t>
  </si>
  <si>
    <t>US paddock</t>
  </si>
  <si>
    <t>Dam wall breach following heavy rain, tailings traveled 4 km downstream, 17 people killed, extensive damage to residential township; No 4 TSF started in 1978 and was only 320m from nearest houses</t>
  </si>
  <si>
    <t>WITS</t>
  </si>
  <si>
    <t>Olympic Dam, Roxby Downs, South Australia</t>
  </si>
  <si>
    <t>Cu U</t>
  </si>
  <si>
    <t>Designed groundwater leakage from unlined tailings impoundment into groundwater.  Up to 5 million m3 of contaminated water into the subsoil.</t>
  </si>
  <si>
    <t>Minera Sera Grande: Crixas, Goias, Brazil</t>
  </si>
  <si>
    <t>Slip from rise in phreatic surface.caused by poorly constructed ineffectual drains. No release operations halted for 3 weeks lost revenue.</t>
  </si>
  <si>
    <t>Tapo Canyon, Northbridge, California</t>
  </si>
  <si>
    <t>Aggregate</t>
  </si>
  <si>
    <t>Harder&amp;Stewart 1996</t>
  </si>
  <si>
    <t>The failure involved a 60-m-wide breach of a tailings dam with a maximum height of 24 m, and 60 and 90 m downstream displacements of two sections of the dam. The failure resulted from liquefaction of the impounded tailings and possibly of the embankment materials.</t>
  </si>
  <si>
    <t>Fort Meade, Florida, Cargill phosphate (3 of 3)</t>
  </si>
  <si>
    <t>Longjiaoshan, Daye Iron Ore mine, Hubei</t>
  </si>
  <si>
    <t>Wei</t>
  </si>
  <si>
    <t>Marcopper, Marinduque Island, Mogpog Philippines(12/6) (1 of 2) (Placer Dome-President Marcos)</t>
  </si>
  <si>
    <t>Siltation (tailings) dam failure. Mogpog River and Mogpog town flooded. The dam was completed in 1992.</t>
  </si>
  <si>
    <t>Gibsonton, Florida, USA (Cargill)</t>
  </si>
  <si>
    <t xml:space="preserve">Fish killed when acidic water spilled into Archie Creek (WISE). </t>
  </si>
  <si>
    <t>TD 7, Chingola, Zambia</t>
  </si>
  <si>
    <t>T&amp;E</t>
  </si>
  <si>
    <t>Itogon-Suyoc, Baguio gold district, Luzon, Philippines (Benguet Corp)</t>
  </si>
  <si>
    <t>Itogon-Suyoc Mines.  Overtopping at the dam of the Itogon-Suyoc gold and silver mines occurred during a typhoon when the dam’s penstock and diversion tunnel were blocked. Siltation of the adjoining river. No production after this event.</t>
  </si>
  <si>
    <t>&gt;50</t>
  </si>
  <si>
    <t>Saaiplaas, South Africa, failure on south ring dyke (22Mar93)</t>
  </si>
  <si>
    <t>Blight, ICOLD</t>
  </si>
  <si>
    <t xml:space="preserve">Slope Stability in Surface Mining, W. A. Hustrulid, M. Kim McCarter, Dirk J. A. Van Zyl, 2001, Chapter 42, Management and Operational Background to the Three Tailings Dam Failures in South Africa, G Blight, p. 386.  Three separate events within 4 days.  </t>
  </si>
  <si>
    <t>Wits</t>
  </si>
  <si>
    <t>Saaiplaas, South Africa, 2 failures on west ring dyke (18-19Mar93)</t>
  </si>
  <si>
    <t xml:space="preserve">Magma Copper Company Pinto Valley Division Pinto Valley Operations, Arizona </t>
  </si>
  <si>
    <t>Jan/Feb-93</t>
  </si>
  <si>
    <t>EPA 1998</t>
  </si>
  <si>
    <t xml:space="preserve">In January and February 1993 heavy precipitation contributed to an overtopping of the No 1 Tailings Dam berm resulting in an erosional event on the face of the dam Approximately 54.1 million gallons of storm water and process water and 90,000 cubic yards of tailings were released </t>
  </si>
  <si>
    <t>Ray Complex, Pinal County, Arizona, AB-BA Impoundment</t>
  </si>
  <si>
    <t>EPA 1997</t>
  </si>
  <si>
    <t>Swollen out of its banks by the heavy rains, the Gila River breached the AB-BC tailings impoundment containment dike on the night of January 9, 1993.  Continued flooding over the next several days resulted in a total of 13 separate breaches of the dike, three of which eroded through the dike and into the toe of the tailings pile.</t>
  </si>
  <si>
    <t>Marsa, Peru (Marsa Mining Corp)</t>
  </si>
  <si>
    <t>Dam failure from overtopping.</t>
  </si>
  <si>
    <t>Kojkovac, Montenegro</t>
  </si>
  <si>
    <t>Maritsa Istok 1, Bulgaria</t>
  </si>
  <si>
    <t>Dam failure from inundation of the beach.</t>
  </si>
  <si>
    <t>Tubu, Benguet, No.2 Tailings Pond, Luzon, Philippines - Padcal (Philex)</t>
  </si>
  <si>
    <t>Piplinks, Larrauri</t>
  </si>
  <si>
    <t>Philex Mining Corp. Collapse of dam wall (foundation failure). 80,000,000 tonnes released, siltation affected government irrigation system; the 2nd of 3 dams that Philex controls failed in 1994 and a 3rd breached in 2001; Benguet Corp and Lepanto mines have built 5 TSFs each and no longer operate their mines; Itogon-Suyac;s TSF collapsed in 1994 (from UN report (2007))</t>
  </si>
  <si>
    <t>Ajka Alumina Plant, Kolontár, Hungary</t>
  </si>
  <si>
    <t>Kolontár Report, Larrauri</t>
  </si>
  <si>
    <t>The Kolontar Report (https://www.google.com/?gws_rd=ssl#q=kolontar+hungary+disaster)  Dam break occurred during the construction of Reservoir 10 resulting in alkaline (pH = 10-11) slag water escaping, polluting the rivers Marcal and Rába through the Torna stream to a traceable extent.</t>
  </si>
  <si>
    <t>Sullivan Mine, Kimberley, BC, Canada (Cominco, Inc)</t>
  </si>
  <si>
    <t>ICOLD, WISE, Mt Polley Expert Panel 2015, App I</t>
  </si>
  <si>
    <t>Dam failure (liquefaction in old tailings foundation during construction of incremental raise), material was contained in an adjacent pond.</t>
  </si>
  <si>
    <t>Magma Mine Tailings Dam #3</t>
  </si>
  <si>
    <t>On January 4, 1991, the face of Tailings Dam No. 3 failed, allowing 150 to 250 tons of tailings to enter Pinto Creek. The tailings discharge was accompanied by approximately two million gallons of water which were released over a period of 16 hours.</t>
  </si>
  <si>
    <t>Brewer Gold Mine Jefferson South Carolina</t>
  </si>
  <si>
    <t>NWF, 2012</t>
  </si>
  <si>
    <t>The spill killed 11,000 fish and decimated 50 miles of the Lynches River. (Protecting America's Waters from Irresponsible Mining, National Wildlife Federation, February, 2012)</t>
  </si>
  <si>
    <t>Matachewan Mines, Kirtland Lake, Ontario</t>
  </si>
  <si>
    <t>Pb</t>
  </si>
  <si>
    <t>Proceedings of Canadian dam safety conference, Niagara Falls (Canada), Oct 1996; Ontario Environment, 1990</t>
  </si>
  <si>
    <t>Proceedings: Failure of the dam in 1990, when it discharged 190,000 cu m of tailings into Davidson Creek and the Montreal River. The contaminant plume was observed as far away as Lake Temiskaming, some 168 km downstream. (https://www.etde.org/etdeweb/details.jsp?query_id=1&amp;page=0&amp;osti_id=415194); Ontario Environment (https://archive.org/details/matachewanmineta00ontauoft)</t>
  </si>
  <si>
    <t>Soda Lake, California, USA</t>
  </si>
  <si>
    <t>Na</t>
  </si>
  <si>
    <t>Stancil, Maryland, USA</t>
  </si>
  <si>
    <t>ICOLD, Rico, WISE</t>
  </si>
  <si>
    <t>Silver King, Idaho, USA</t>
  </si>
  <si>
    <t>Ag Pb</t>
  </si>
  <si>
    <t>Southern Clay, Tennessee, USA</t>
  </si>
  <si>
    <t>Clay</t>
  </si>
  <si>
    <t>Little Bay Mine (Atlantic Coast Copper Co), Little Bay, Newfoundland and Labrador, Canada</t>
  </si>
  <si>
    <t>https://www.researchgate.net/publication/10589756_State_of_the_marine_environment_at_Little_Bay_Arm_Newfoundland_and_Labrador_Canada_10_years_after_a_do_nothing_response_to_a_mine_tailings_spill</t>
  </si>
  <si>
    <t>In 1989, the tailings pond dam at the site of a former copper mine near Little Bay, Newfoundland and Labrador, Canada, ruptured and tailings spilled into Little Bay Arm. As a result, the marine environment around Little Bay Arm has become contaminated with heavy metals from the tailings.</t>
  </si>
  <si>
    <t>Big Four, Florida, USA</t>
  </si>
  <si>
    <t>Thompson Creek, Idaho, USA (Cyprus)</t>
  </si>
  <si>
    <t>Unidentified, Hernando, County, Florida, USA #2</t>
  </si>
  <si>
    <t>Jinduicheng, Shaanxi Province., China</t>
  </si>
  <si>
    <t>Consolidated Coal No.1, Tennessee, USA,</t>
  </si>
  <si>
    <t>Riverview, Hillsborough County, Florida (Gardiner/Cargill)</t>
  </si>
  <si>
    <t>A breach at a Riverview phosphogypsum stack caused the release of 65,000 gallons of process water into Hillsborough Bay, impacting coastal ecosystems, including sea grasses and mangroves. Acidic spill. Thousands of fish killed at mouth of Alafia River. (An Overview of Phosphate Mining and Reclamation in Florida, Casey Beavers, University of Florida thesis, April 2013)</t>
  </si>
  <si>
    <t>Unidentified, Hernando, County, Florida, USA #1</t>
  </si>
  <si>
    <t>Rain Starter Dam, Elko, Nevada, USA</t>
  </si>
  <si>
    <t>Surigao Del Norte Placer, Philippines (1 of 3) (Manila Mining Corp)</t>
  </si>
  <si>
    <t>Montcoal No.7, Raleigh County, West Virginia, USA</t>
  </si>
  <si>
    <t>tailings flow 80 km downstream</t>
  </si>
  <si>
    <t>Bekovsky, Western Siberia</t>
  </si>
  <si>
    <t>Argillite, aleurolite</t>
  </si>
  <si>
    <t>7th dyke was being placed over a frozen beach, to raise dam height to 53m. Rotational slip 15m high x 250m long lowered crest 3m and bottom of slip moved 3m downstream. Caused by high rate of filling (260,000 cu m during 2 ½ months).</t>
  </si>
  <si>
    <t>Xishimen, China</t>
  </si>
  <si>
    <t>Montana Tunnels, MT, USA (Pegasus Gold)</t>
  </si>
  <si>
    <t>When tailings deposition resumed following liner repairs, routine groundwater monitoring detected elevated levels of process solution immediately downstream from the embankment.  Impoundment seepage was estimated as 450 to 650 gpm.  A recovery system of pumpback wells was installed downstream from the embankment.</t>
  </si>
  <si>
    <t>Marianna Mine #58, PA</t>
  </si>
  <si>
    <t>A slide occurred in the upstream slope as a raise was being constructed of clayey fill over the fine coal refuse (tailings)beach.  The cause was undrained shear failure due to rapid loading.</t>
  </si>
  <si>
    <t>Mankayan District, Luzon, Phillippines, No.3 Tailings Pond (Benguet Corp subsidiary Lepanto Con Mining Co)</t>
  </si>
  <si>
    <t>Lepanto Consolidated Mining Corporation. Collapse of tailings pond 3 due to weakened dam embankment caused by additional loading. Siltation of the Abra River which affected 9 municipalities</t>
  </si>
  <si>
    <t>Pico de Sao Luis, Gerais, Brazil</t>
  </si>
  <si>
    <t xml:space="preserve">Fe </t>
  </si>
  <si>
    <t>Story’s Creek, Tasmania</t>
  </si>
  <si>
    <t>Valley side</t>
  </si>
  <si>
    <t>Dam built in 1931 in an uncontrolled manner, mainly of tailings, with crest width of 1m and downstream slope 1:1.  Overtopped during 1 in 100 year flood.  Dam failed, spillway shifted; slimes released; pipeline washed out causing further pollution of waterway. Minimal release of tailings.</t>
  </si>
  <si>
    <t>Rossarden, Tasmania</t>
  </si>
  <si>
    <t>Itabirito, Minas Gerais, Brazil (Itaminos Comercio de Minerios)</t>
  </si>
  <si>
    <t>Gravity</t>
  </si>
  <si>
    <t>Masonry</t>
  </si>
  <si>
    <t>Dam of masonry construction using bricks made from clay and iron ore tailings burst, it is said, due to saturation of the brickwork.</t>
  </si>
  <si>
    <t>Mineral King, BC, Canada</t>
  </si>
  <si>
    <t>Small</t>
  </si>
  <si>
    <t>ICOLD, MT Polley Expert Panel 2015, App I</t>
  </si>
  <si>
    <t>Tailings spilt out through dam but were almost completely contained by the emergency pond downstream of the dam.</t>
  </si>
  <si>
    <t>Huangmeishan, China</t>
  </si>
  <si>
    <t>Spring Creek Plant, Borger, Texas, USA</t>
  </si>
  <si>
    <t>Niujiaolong tailings pond, China</t>
  </si>
  <si>
    <t>CEC 2017</t>
  </si>
  <si>
    <t>Bonsal, North Carolina, USA</t>
  </si>
  <si>
    <t>Stava, North Italy, Prestavel Mine (Prealpi Mineraria)</t>
  </si>
  <si>
    <t>ICOLD, WISE, Rico, Luino &amp; De Graff 2012</t>
  </si>
  <si>
    <t>Damage valued at Euro133M; razed 20 buildings in Stava and flowed in to Avisio River; mining of argentiferous galena since 16th c.; fluorite mining commenced in 1934 and throughput increased from 30tpd to 200tpd in 1961; 1st TSF in use by 1962, 2nd by 1970</t>
  </si>
  <si>
    <t>La Belle, Pennsylvania, USA</t>
  </si>
  <si>
    <t>Cerro Negro No. (4 of 5)</t>
  </si>
  <si>
    <t>ICOLD WISE, Rico</t>
  </si>
  <si>
    <t>Veta de Agua No. 1, Chile</t>
  </si>
  <si>
    <t>WISE, Rico</t>
  </si>
  <si>
    <t>The dam was constructed using both upstream and centerline methods with downstream slopes of 1.5:1.  During the M7.8 earthquake of March 3, 1985, the dam failed by liquefaction.</t>
  </si>
  <si>
    <t>Niujiaolong, Hunan (Shizhuyuan Non-ferrous Metals Co.)</t>
  </si>
  <si>
    <t>Wei, Quelopana, 2019</t>
  </si>
  <si>
    <t>Olinghouse, Nevada, USA</t>
  </si>
  <si>
    <t>With no engineering supervision during construction, the dam fill was essentially uncompacted (less than 80% maximum dry density).  Collapse of the fill occurred as saturation developed resulting in loss of freeboard, slumping of the slope, and breach of the dam.</t>
  </si>
  <si>
    <t>El Cobre No. 4 - El Soldado (Exxon)</t>
  </si>
  <si>
    <t>Cycloned sands received some compaction during spreading with a bulldozer. During the M7.8 earthquake of March 3, 1985, minor damage occurred in the form of a sloughing of sands in the upper part of the downstream slope and shallow slides in the upper 6 ft of the unsubmerged upstream slope.</t>
  </si>
  <si>
    <t>Marga, Chile - El Teniente (Codelco)</t>
  </si>
  <si>
    <t>The cross-valley abandoned dam had a decant structure but no abandonment spillway. Overtopping failure occurred due to insufficient decant capacity for routing streamflows through the impoundment.</t>
  </si>
  <si>
    <t>Quintette, MaËmot, BC, Canada</t>
  </si>
  <si>
    <t>Blight &amp; Fourie, 2004</t>
  </si>
  <si>
    <t>Waste dump failure - pore pressure resulting from collapse settlement. River valley filled with waste for 2.5km. (Blight &amp; Fourie, 2004)</t>
  </si>
  <si>
    <t>Texasgulf 4B Pond, Beaufort, Co., North Carolina, USA</t>
  </si>
  <si>
    <t>A 200-ft long shallow slide occurred on the downstream slope of this slimes dam at the point of transition where the slope flattened from 3H:1V to 6H:1V.</t>
  </si>
  <si>
    <t>Mirolubovka, Southern Ukraine</t>
  </si>
  <si>
    <t>E&amp;T</t>
  </si>
  <si>
    <t>Phreatic surface allowed to rise and ditch cut in crest of starter dam to collect seepage.  Starter dam became saturated. Rotational slip developed, said to be caused by incompatibility between real and design values for shear characteristics of foundation soil. Stabilized by toe weighting with rockfill.</t>
  </si>
  <si>
    <t>Battle Mt. Gold, Nevada,</t>
  </si>
  <si>
    <t>Instability of the downstream slope was caused by poor compaction of fill.</t>
  </si>
  <si>
    <t>Virginia Vermiculite, Louisa County, Virginia, USA</t>
  </si>
  <si>
    <t>Vermiculite</t>
  </si>
  <si>
    <t>A pipe spillway through the clay-shale embankment collapsed and caused the dam to fail A downstream impoundment contained the tailings released.</t>
  </si>
  <si>
    <t>Clayton Mine, Idaho, USA</t>
  </si>
  <si>
    <t>A tailings pipeline on the dam crest broke during the night, eroding a gully 2-3 ft wide and 5-6 ft deep on the downstream face of the embankment. No impounded tailings were released.</t>
  </si>
  <si>
    <t>Golden Sunlight, MT, USA</t>
  </si>
  <si>
    <t>It is estimated that 160,000 gal. of cyanide-bearing effluent leaked past the slurry cutoff between April 1983 and June, 1984, with average concentrations of 1.5 mg/l total and 0.3 mg/l free cyanide.  The reason for the leakage is presumed to be an undetected landslide-related discontinuity in the impermeable stratum that was not penetrated by the cutoff.</t>
  </si>
  <si>
    <t>Vallenar 1 and 2</t>
  </si>
  <si>
    <t>The two abandoned dams contained cross-valley impoundments in series, and incorporated only decant structures with no abandonment spillways. Overtopping caused failure of the upper dam and cascade failure of the lower dam.</t>
  </si>
  <si>
    <t>Grey Eagle, California, USA</t>
  </si>
  <si>
    <t>Seepage through/under the dam was higher than expected, and contained high levels of cynaide. A treatment system for the seepage had to be installed.</t>
  </si>
  <si>
    <t>Sipalay, Phillippines, No.3 Tailings Pond (Maricalum Mining Corp)</t>
  </si>
  <si>
    <t>ICOLD, WISE, Piplinks</t>
  </si>
  <si>
    <t>Dam failure, due to slippage of foundations on clayey soils.  Widespread inundation of agricultural land up to 1.5 m high; 1st of 4 discharges reported in this area (4th in 1995); mine reactivated by Philex in 1996 and decommissioned in 2002 after which tailings dried up causing a dust problem as far as 5km from site.</t>
  </si>
  <si>
    <t>Royster, Florida, USA</t>
  </si>
  <si>
    <t>Gypsum</t>
  </si>
  <si>
    <t>The gypsum embankment was built on soft phosphatic clay slimes, which caused a 900-ft section of the embankment slope to fail.  An unknown quantity of low-pH process water was released.</t>
  </si>
  <si>
    <t>Ages, Harlan County, Kentucky, USA</t>
  </si>
  <si>
    <t>Dixie Mine, Colorado, USA</t>
  </si>
  <si>
    <t>Ceased operations in 1954. No additional details available.</t>
  </si>
  <si>
    <t>Py Ga</t>
  </si>
  <si>
    <t>Balka Chuficheva, Russia</t>
  </si>
  <si>
    <t>Texasgulf No. 1 Pond, Beaufort Co., North Carolina, USA</t>
  </si>
  <si>
    <t>Veta de Aqua A</t>
  </si>
  <si>
    <t>Veta de Agua B</t>
  </si>
  <si>
    <t>Tyrone, New Mexico (Phelps Dodge)</t>
  </si>
  <si>
    <t>The failure is attributed to a rapid raising rate and insufficient dissipation of pore pressures in the embankment.</t>
  </si>
  <si>
    <t>Sweeney Tailings Dam, Longmont, Colorado, USA</t>
  </si>
  <si>
    <t>Marga, Sewell, VI Region, Rancagua, Chile - El Teniente (Codelco)</t>
  </si>
  <si>
    <t>Arena, Sewell, VI Region, Rancagua, Chile - El Teniente (Codelco)</t>
  </si>
  <si>
    <t>San Nicolas, Peru</t>
  </si>
  <si>
    <t>Pollution Tingo river, damage to agriculture</t>
  </si>
  <si>
    <t>Kyanite Mining, Virginia, USA</t>
  </si>
  <si>
    <t>Kyanite</t>
  </si>
  <si>
    <t>Churchill Copper, BC</t>
  </si>
  <si>
    <t>Seepage and piping with release of 10,000,000 gallons of supernatant.</t>
  </si>
  <si>
    <t>Churchrock, New Mexico, United Nuclear</t>
  </si>
  <si>
    <t>ICOLD, Wikipedia, Rico</t>
  </si>
  <si>
    <t>Mined closed in 1982; basic surface remediation and tailings pumped into undergorund mine; high radium levels proximal to and on site; EPA program in progress</t>
  </si>
  <si>
    <t>Union Carbide, Uravan, Colorado, USA</t>
  </si>
  <si>
    <t>Two slides occurred on the 1.5:1 embankment slope due to snowmelt and internal seepage.  Both were shallow, measuring 30-80 ft top width, 150-200 ft base width, and 80-100 ft length.</t>
  </si>
  <si>
    <t xml:space="preserve">Unidentified, British Columbia, Canada </t>
  </si>
  <si>
    <t xml:space="preserve">Piping in the sand beach of the tailings dam </t>
  </si>
  <si>
    <t>Suncor E-W Dike, Alberta, Canada</t>
  </si>
  <si>
    <t>Oil Sands</t>
  </si>
  <si>
    <t>Slope instability occurred during construction of the dam.</t>
  </si>
  <si>
    <t>Incident No. 1, Elliot, Ontario, Canada</t>
  </si>
  <si>
    <t>Measures to reduce seepage were undertaken in conjunction with abandonment and closure of the impoundment.  These included an embankment buttress with an internal synthetic impervious membrane, and cement-bentonite grouting of selected zones of the rock foundation.</t>
  </si>
  <si>
    <t>Arcturus, Zimbabwe</t>
  </si>
  <si>
    <t>Following continuous rain over several days (seasonal total rainfall above average), a breach 55m wide suddenly developed, releasing a flow slide of tailings, blocking and contaminating public waterway.  Minor damage to local village.  One child killed and another injured.</t>
  </si>
  <si>
    <t>Asp, Py</t>
  </si>
  <si>
    <t>Mochikoshi No. 2, Japan (2 of 2)</t>
  </si>
  <si>
    <t>ICOLD, Rico, Quelopana 2019, CDA 2017</t>
  </si>
  <si>
    <t>dam failure due to aftershock</t>
  </si>
  <si>
    <t>Mochikoshi No. 1, Japan (1 of 2)</t>
  </si>
  <si>
    <t>ICOLD, WISE, Rico, Ishihara 1984</t>
  </si>
  <si>
    <t>Dam failure due to earthquake</t>
  </si>
  <si>
    <t>Norosawa, Japan</t>
  </si>
  <si>
    <t>ICOLD, Ishihara 1984</t>
  </si>
  <si>
    <t>Hirayama, Japan</t>
  </si>
  <si>
    <t>Syncrude, Alberta, Canada</t>
  </si>
  <si>
    <t>The embankment is founded on pre-sheared clay shales of low residual strength.  Measured foundation movements indicated the potential for foundation instability, and portions of the embankment were re-designed with slopes as flat as 9:1.</t>
  </si>
  <si>
    <t>Madison, Missouri, USA</t>
  </si>
  <si>
    <t>The dam overtopped during an intense 6-inch rainfall due to inadequate spillway capacity.  Tailings were eroded by the impounded water flowing through the breach.  These tailings were subsequently deposited throughout the city of Fredricktown.</t>
  </si>
  <si>
    <t>Grants, Milan, New Mexico, USA mill site (Homestake Mining)</t>
  </si>
  <si>
    <t>Dam failure, due to rupture of plugged slurry pipeline; mill decommissioned in 1993</t>
  </si>
  <si>
    <t>n.a.</t>
  </si>
  <si>
    <t>Western Nuclear, Jeffrey City, Wyoming, USA #2</t>
  </si>
  <si>
    <t>Melting of snow incorporated into the dam fill caused sufficient slumping to allow overtopping to occur.  About 2.3 million gallons of effluent was released along with a small quantity of tailings, but no offsite contamination occurred.</t>
  </si>
  <si>
    <t>Pit No. 2, Western</t>
  </si>
  <si>
    <t>REE</t>
  </si>
  <si>
    <t>An initial localized dike failure in 1976 was attributed to a high phreatic surface in the dike resulting from rainfall and high pond operating levels.  A larger failure one year later showed evidence of upthrusting at the toe of the pit, block-type downslope movement of tailings and sand boils within the failed mass.</t>
  </si>
  <si>
    <t>Unidentified, Hernando, County, Florida, USA</t>
  </si>
  <si>
    <t>Concentrated seepage and piping in karstic foundation limestone occurred at the embankment toe.  A small ring dike was constructed around the area, and water within it was allowed to rise until pressure head balanced seepage exit pressures.  No further piping occurred.</t>
  </si>
  <si>
    <t>Kerr-McGee, Churchrock, New Mexico, USA</t>
  </si>
  <si>
    <t>Differential settlement of foundation soils caused embankment cracking and piping failure. A minor quantity of effluent was released.</t>
  </si>
  <si>
    <t>Zlevoto No. 4, Yugoslavia</t>
  </si>
  <si>
    <t>Dam failure due to high phreatic surface and seepage breakout on the embankment face.  Tailings flow reached and polluted nearby river</t>
  </si>
  <si>
    <t>Dashihe, China</t>
  </si>
  <si>
    <t>The area experienced a M7.8 main shock, a M7.1 shock 15 days later, and numerous aftershocks of magnitude greater than 5.  Damage consisted of cracks on the downstream embankment face and tailings beach, accompanied by boils and fissures near the ponded water.  The dam did not fail and remained in service.</t>
  </si>
  <si>
    <t>Unidentified, Idaho, USA</t>
  </si>
  <si>
    <t>During the spring thaw, severe sloughing on the downstream face of the dam occurred, accompanied by extensive downslope creep of heavily saturated fill containing blocks of frozen soil.</t>
  </si>
  <si>
    <t>Cadet No. 2, Montana,</t>
  </si>
  <si>
    <t>Barite</t>
  </si>
  <si>
    <t>During initial raising of the starter dike, sand and gravel mill reject with excessive fines content was used as fill in the downstream portion of the raise.  This did not provide sufficient drainage, and a slide resulted due to the high phreatic surface.</t>
  </si>
  <si>
    <t>Silverton, Colorado, USA</t>
  </si>
  <si>
    <t xml:space="preserve">Tailings flow slide polluted nearly 100 miles (160 km) of the Animas river and its tributaries; severe property damage; no injuries </t>
  </si>
  <si>
    <t>Madjarevo, Bulgaria</t>
  </si>
  <si>
    <t>Rising of tailings above design level caused overloading of the decant tower and collectors, resulting in structural failure.  Tailings flowed through tower and collector into river and backwater of a water retention downstream.</t>
  </si>
  <si>
    <t>Carr Fork, Utah, USA (Anaconda)</t>
  </si>
  <si>
    <t>Adjacent to Bingham Canyon open pit; underground mine operated form 1979-1982 and re-opened in 1984. The embankment breached due to overtopping when a slide blocked the spillway structure.</t>
  </si>
  <si>
    <t>Skarn</t>
  </si>
  <si>
    <t>Mike Horse, Montana, USA (Asarco)</t>
  </si>
  <si>
    <t>During extreme runoff from a rain-on-snow event, the slopes of a sidehill diversion ditch became saturated and failed, directing the diverted streamflow into the abandoned impoundment.  The decant capacity was insufficient to discharge the inflow, and the embankment was breached by overtopping.</t>
  </si>
  <si>
    <t>Py, En, Ga</t>
  </si>
  <si>
    <t>Dresser No. 4, Montana,</t>
  </si>
  <si>
    <t>The apparent cause of failure was embankment sliding along residual and alluvial foundation soils. The tailings flowslide reached a nearby drainage and from there entered a creek.</t>
  </si>
  <si>
    <t>Keystone Mine, Crested Butte, Colorado, USA</t>
  </si>
  <si>
    <t>Now known as the Mt Emmons mine.</t>
  </si>
  <si>
    <t>Heath Steele main dam, Brunswick, Canada (American Metals)</t>
  </si>
  <si>
    <t>R,E</t>
  </si>
  <si>
    <t>Leakage of water containing copper and zinc. Dam built on fractured bedrock, with no liner or grouting.</t>
  </si>
  <si>
    <t>PY Ga</t>
  </si>
  <si>
    <t>PCS Rocanville, Saskatchewan, Canada</t>
  </si>
  <si>
    <t>K</t>
  </si>
  <si>
    <t>During operation, leakage of brine into the shallow aquifer was detected.</t>
  </si>
  <si>
    <t>Unidentified, Green River, Wyoming, USA</t>
  </si>
  <si>
    <t>Trona</t>
  </si>
  <si>
    <t>Foundation conditions consisted of highly fractured rock with open joints, and the dam initially incorporated a
nominal cutoff. Seepage containing high salt concentrations emerged on the surface downstream from the dam.</t>
  </si>
  <si>
    <t>Bafokeng, South Africa</t>
  </si>
  <si>
    <t>Pt</t>
  </si>
  <si>
    <t>ICOLD, WISE, Rico, Quelopana, 2019</t>
  </si>
  <si>
    <t>https://books.google.com/books?id=mDgarPrQ1_YC&amp;pg=PA383&amp;lpg=PA383&amp;dq=Bafokeng+tailings&amp;source=bl&amp;ots=rgKF0PG8jS&amp;sig=ZHuhBXlzouXT6uMa4exSS0DC96U&amp;hl=en&amp;sa=X&amp;ved=0ahUKEwjKj4OnguLMAhUMcj4KHaBwAc0Q6AEIMDAD#v=onepage&amp;q=Bafokeng%20tailings&amp;f=false (copied 9Jun16)</t>
  </si>
  <si>
    <t>Golden Gilpin Mine, Colorado, USA</t>
  </si>
  <si>
    <t>Deneen Mica Yancey County, North Carolina, USA</t>
  </si>
  <si>
    <t>Mica</t>
  </si>
  <si>
    <t>During a heavy rain, the dam overtopped and deep gullies were eroded into the embankment face.  This loss of support caused sliding of the downstream slope over its full height and over a width of 200 ft.  Slimes were released to an adjacent river.</t>
  </si>
  <si>
    <t>Ag</t>
  </si>
  <si>
    <t>Rain on heavy snowpack caused the impoundment to fill to capacity, and emergency pumping was insufficient to prevent overtopping with the loss of 2 million gallons of water and about 20% of the impounded tailings.</t>
  </si>
  <si>
    <t>Galena Mine, Idaho, USA (ASARCO) (2 of 2)</t>
  </si>
  <si>
    <t xml:space="preserve">Three tailings impoundments in a sidehill configuration adjoined each other within a narrow valley with a creek at their toe.  During a rain-on-snow event, flooding on the creek reached estimated 100-yr recurrence interval flows.  A culvert in the creek upstream from the impoundments became blocked by debris, diverting a large portion of the streamflow into the uppermost impoundment.  Lacking sufficient decant spillway capacity for these flows the uppermost embankment breached by overtopping, resulting in cascade failure of all three impoundments.  Tailings released in the failure covered about 5 acres, including a short section of highway and railroad track. </t>
  </si>
  <si>
    <t>Majdanpek, Serbia, Valja Fundata tailings dam, (RTB Copper Mines)</t>
  </si>
  <si>
    <t xml:space="preserve">Tailings and liquid flowed for 32 hours into the Valja Mastaka stream, reaching the Veliki Pek river at Debeli Lug, killing off the entire river fauna for several tens of kilometers, all the way to its confluence with the Danube. </t>
  </si>
  <si>
    <t>Berrien, France</t>
  </si>
  <si>
    <t>The starter dike for an upstream embankment partially breached due to seepage and piping after heavy rains.</t>
  </si>
  <si>
    <t>GCOS, Alberta, Canada</t>
  </si>
  <si>
    <t>Several episodes of instability occurred within compacted fill that was being placed over spigotted beach sand tailings during construction of upstream raises.</t>
  </si>
  <si>
    <t>Unidentified, Mississippi, USA #2</t>
  </si>
  <si>
    <t>When the embankment reached a height of 65 feet, slope instability occurred due to undrained shearing in soft foundation clays that had reached normally-consolidated conditions under the applied embankment loading.  Further raising was discontinued, and the impoundment was subsequently abandoned.</t>
  </si>
  <si>
    <t>Unidentified, Canaca, Mexico</t>
  </si>
  <si>
    <t>Overtopping resulted in breach of the embankment, loss of impounded water, and erosional-type gullying of tailings within the impoundment.  Flow sliding of the tailings mass, however, did not occur.</t>
  </si>
  <si>
    <t>Ray Mine, Arizona, USA #2 (Kennecott)</t>
  </si>
  <si>
    <t>Instability occurred along a small section of the embankment near the location where embankment failure had previously occurred on Dec. 2, 1972. No tailings were released. An earlier failure due to "perched seepage conditions along a slimes layer".</t>
  </si>
  <si>
    <t>(unidentified), Southwestern USA</t>
  </si>
  <si>
    <t>The dam included a 60 foot high zoned earthfill starter dike.  Prior to failure, two 15-foot high upstream raises had been added using perimeter dikes of uncompacted clayey soils derived from weathered shales.  A third raise of cycloned sand tailings was under construction when the uncompacted shale dikes slumped from increased load and pore pressure.  The resulting embankment breach took the form of a narrow gulley down to the level of the starter dike crest, and released about one-third of the impoundment contents in the form of a tailings flowslide. Tailings reached streams and rivers as far as 15 miles away.</t>
  </si>
  <si>
    <t>Earth Resources, N M,</t>
  </si>
  <si>
    <t>Improper operation and inadequate tailings beach deposition allowed ponded water to encroach on the embankment crest and overtopping failure to occur.</t>
  </si>
  <si>
    <t>Ray Mine, Arizona, USA</t>
  </si>
  <si>
    <t>Slope instability along a 500-ft section of the embankment caused failure to occur.  Instability is believed to have been related to saturation and perched seepage conditions along a layer of slimes deposited within the embankment 20 years earlier.  Released tailings covered a small section of an adjacent railroad.</t>
  </si>
  <si>
    <t>Brunita Mine, Caragena, Spain (SMM Penaroya)</t>
  </si>
  <si>
    <t>Zn, Pb, Cu</t>
  </si>
  <si>
    <t>Martín-Crespo et al 2017, Rodríguez et al. 2011, WISE</t>
  </si>
  <si>
    <t>In October 1972, an extremely intense rainfall event caused instability in the Brunita mine pond. A flash flood of the tailings killed one person and caused serious material damage.</t>
  </si>
  <si>
    <t>Buffalo Creek, West Virginia, USA (Pittson Coal Co.)</t>
  </si>
  <si>
    <t>ICOLD, WISE, Rico, CDA 2017</t>
  </si>
  <si>
    <t>Tailings traveled 27 km downstream, 125 people lost their lives, 500 homes were destroyed. Property and highway damage exceeded $65 million</t>
  </si>
  <si>
    <t>Galena Mine, Idaho, USA (ASARCO) (1 of 2)</t>
  </si>
  <si>
    <t>Flooding on the stream adjacent to the toe of four sidehill type impoundments caused erosion damage to the embankments.</t>
  </si>
  <si>
    <t>Fort Meade, Florida (Cities Service)</t>
  </si>
  <si>
    <t>WISE, Rico, CDA 2017</t>
  </si>
  <si>
    <t>Breach of the dam allowed the phosphatic clay slimes to enter the Peace River, where they were carried in suspension for 120 km. The cause of the failure is unknown, although the dam was observed to have been intact and with no signs of distress 15 minutes before the failure occurred.</t>
  </si>
  <si>
    <t>Certej gold mine, Romania</t>
  </si>
  <si>
    <t>Mining Watch Romania, 30Oct14;  Adevărul, 14Oct10, Rana</t>
  </si>
  <si>
    <t>43 years since the Certej gold mine dam failure, Mining Watch Romania, October 30, 2014; Certej 1971 forgotten tragedy of 89 lives buried under 300 thousand cubic meters of mud, Adevărul, October 14, 2010</t>
  </si>
  <si>
    <t>Chungar, Peru</t>
  </si>
  <si>
    <t>yes</t>
  </si>
  <si>
    <t>Rudolph &amp; Coldewey 2008</t>
  </si>
  <si>
    <t>M 4.8 earthquake caused a landslide that broke the tailings dam.  Tailings mud destroyed the surface facilities of the mine and flew into the shafts. Only 25 miners survived. (used average for deaths for severity score)</t>
  </si>
  <si>
    <t>Ticapampa, Peru</t>
  </si>
  <si>
    <t>3 dead, 1 destroyed house, interruption of little Lima highway-Huaraz.</t>
  </si>
  <si>
    <t>Pinchi Lake, BC, Canada</t>
  </si>
  <si>
    <t>Water decanted from the impoundment flowed in an unlined channel parallel to the downstream toe of the dam.  Erosion of the unlined channel produced downcutting of as much as 12 feet.  This triggered cracking and deformation of the downstream embankment slope, with movements seated within lacustrine foundation sediments at a depth coincident with the eroded channel bottom.</t>
  </si>
  <si>
    <t>Atacocha, Peru (Compañía Minera Atacocha)</t>
  </si>
  <si>
    <t>St</t>
  </si>
  <si>
    <t>Pollution of Huallaga river and damage to road infrastructure</t>
  </si>
  <si>
    <t>Quiruvilca mine, Almivirca tailings dam, Peru (2 of 2)</t>
  </si>
  <si>
    <t>Cu, Ag, Pb, Zn</t>
  </si>
  <si>
    <t>Pollution of San Felipe river</t>
  </si>
  <si>
    <t>Western Nuclear, Jeffrey City, Wyoming, USA</t>
  </si>
  <si>
    <t>A break in the tailings discharge line caused the dike to breach and tailings to flow for a period of 2 hours.  No offsite contamination occurred.</t>
  </si>
  <si>
    <t>Mufulira, Zambia (Roan Consolidated Mines)</t>
  </si>
  <si>
    <t>Saturated slime tailings deposited in a TSF #3 over subsidence feature flowed into an underground mine killing 89 miners.</t>
  </si>
  <si>
    <t>Maggie Pye, United Kingdom</t>
  </si>
  <si>
    <t>Slope failure occurred immediately after completion of a perimeter dike to raise the embankment and following a period of heavy rainfall.</t>
  </si>
  <si>
    <t>Park, United Kingdom</t>
  </si>
  <si>
    <t>Overtopping failure occurred due to ice blockage of a decant structure.</t>
  </si>
  <si>
    <t>Portworthy, United Kingdom</t>
  </si>
  <si>
    <t>Dam breach occurred due to structural failure of a decant conduit.</t>
  </si>
  <si>
    <t>Unidentified, Mississippi, USA</t>
  </si>
  <si>
    <t>Overtopping occurred due to accumulation of water in the impoundment from hurricane rainfall.  The embankment breached and water was released, but flow failure of the tailings did not develop.</t>
  </si>
  <si>
    <t>Williamsport Washer, Maury County, Tennessee, USA</t>
  </si>
  <si>
    <t>No details provided.</t>
  </si>
  <si>
    <t>Phoenix Copper, BC</t>
  </si>
  <si>
    <t>Piping failure occurred 25 years after closure with a release of 9 million gallons of tailings and supernatant.</t>
  </si>
  <si>
    <t>Bilbao, Spain</t>
  </si>
  <si>
    <t>Sloughing of the rockfill dam following heavy rains caused large strains in the saturated tailings deposit that induced liquefaction and tailings flowsliding, with major downstream damage and loss of life.</t>
  </si>
  <si>
    <t>Buenaventura, Peru</t>
  </si>
  <si>
    <t>Gill 2011, Oldecop &amp; Rodríguez 2007</t>
  </si>
  <si>
    <t>"Damage to the agriculture of Huachocolpa, pollution" (not enough information for a higher Severity Code) (http://www.acingenieros.com/descargas/pdfs/Articulo_03_Parte_03.pdf)</t>
  </si>
  <si>
    <t>Monsanto Dike 15, TN,</t>
  </si>
  <si>
    <t xml:space="preserve">Excessive seepage through the dam occurred during the first few years of operation. No loss of tailings, or damage to dam.  </t>
  </si>
  <si>
    <t>Stoney Middleton, UK</t>
  </si>
  <si>
    <t>The retaining dam of a settling pond burst and there was damage to property and roads.</t>
  </si>
  <si>
    <t>Yauli-Yacu, Peru</t>
  </si>
  <si>
    <t xml:space="preserve">Gill 2011, Oldecop &amp; Rodríguez 2007  </t>
  </si>
  <si>
    <t>Interruption of the central road and pollution of the Rimac River (not enough information for a higher Severity Code).</t>
  </si>
  <si>
    <t>Hokkaido, Japan</t>
  </si>
  <si>
    <t>The embankment failed by liquefaction during the M7.8 Tokachi-Oki earthquake, and the resulting flowslide reached and crossed a river at the downstream toe of the embankment</t>
  </si>
  <si>
    <t>Agrico Chemical, Florida, USA</t>
  </si>
  <si>
    <t>Dam breach resulted in pollution of a nearby creek and the Peace River.</t>
  </si>
  <si>
    <t>IMC K-2, Saskatchewan, Canada</t>
  </si>
  <si>
    <t>The collector ditch proved to be too shallow to completely control seepage.</t>
  </si>
  <si>
    <t>Iwiny Tailings Dam, Poland</t>
  </si>
  <si>
    <t>ICOLD Bulletin 121</t>
  </si>
  <si>
    <t>Underground mining upward stopping created a cavity and ultimately a sinkhole beneath the upstream slope of the dam.  A breach occurred near S end of dam: liquefied tailings swept down the valley with a width of 50m to 220m, covering 7 small villages, destroying the railway and killing 18 people.</t>
  </si>
  <si>
    <t>Climax, Grand Junction, CO, USA - Mill (Climax Molybdenum Co)</t>
  </si>
  <si>
    <t>Mill decommissioned in 1970</t>
  </si>
  <si>
    <t xml:space="preserve"> Fort Meade, Florida (Mobil Chemical)</t>
  </si>
  <si>
    <t>250,000 m3 of phosphatic clay slimes, 1.8 million m3 of water.  Spill reaches Peace River, fish kill reported</t>
  </si>
  <si>
    <t>Unidentified, United Kingdom</t>
  </si>
  <si>
    <t>The failure occurred during regrading operations to stabilize bulging and deformation of the downstream dam slope that had occurred two months previously.  The tailings flow failure covered an area of 4 ha.</t>
  </si>
  <si>
    <t>Unidentified, United Kingdom #2</t>
  </si>
  <si>
    <t>Unidentified, United Kingdom #3</t>
  </si>
  <si>
    <t>Aberfan, Tip No 7, South Wales Colliery</t>
  </si>
  <si>
    <t>Blight &amp; Fourie, 2004; WISE; Wikipedia</t>
  </si>
  <si>
    <t xml:space="preserve">Coal tip (waste rock pile) failure. Waste dumped over spring on hillside above village in Tips;  a Tip failed in 1939 burying a road, Tip 4 failed in 1944, Tip 7 failed in 1966 and slid into village </t>
  </si>
  <si>
    <t>Geising/Erzgebirge, German Democratic Republic VEB Zinnerz</t>
  </si>
  <si>
    <t>Collapse of stream deviation tunnel located under the Tiefenbachtal tailings dam. The iron oxide slurry reached the Müglitz river and then the Elbe river, coloring it red until Hamburg.</t>
  </si>
  <si>
    <t>Mir mine, Sgurigrad, Bulgaria</t>
  </si>
  <si>
    <t>ICOLD, WISE, Quelopana, 2019</t>
  </si>
  <si>
    <t>Tailings wave traveled 8 km to the city of Vratza and destroyed half of Sgorigrad village 1 km downstream, killing 488 people.</t>
  </si>
  <si>
    <t>Williamthorpe, UK #2</t>
  </si>
  <si>
    <t>A slurry pond that had been built into the Old Dirt Tip collapsed, sending a flow of tailings over an adjacent road which was covered to a depth of 3m and remained closed for 10 days.</t>
  </si>
  <si>
    <t>Gypsum Tailings Dam (Texas, USA)</t>
  </si>
  <si>
    <t>ICOLD, WISE, CDA 2017</t>
  </si>
  <si>
    <t>The failure is attributed to seepage-related slumping and piping that initiated at the toe and progressed until breach of the embankment and tailings flowsliding occurred.  The drainage system is believed to have been ineffective due to insufficient permeability of the sand.</t>
  </si>
  <si>
    <t>Williamthorpe, UK #1</t>
  </si>
  <si>
    <t>The failure is thought to have been triggered by excess foundation pore pressures.</t>
  </si>
  <si>
    <t>Derbyshire, United Kingdom</t>
  </si>
  <si>
    <t>Failure by foundation sliding was attributed to artesian foundation pore pressures produced by seepage from adjacent active impoundments and natural recharge, with subsidence from underground workings as a possible contributing cause.</t>
  </si>
  <si>
    <t>Tymawr, United Kindom #2</t>
  </si>
  <si>
    <t>Lagoon has been formed in heaps of colliery waste on mountain side.  When tailings level reached 175m, the downslope bund breached and the released tailings flowed down towards the river and entered the colliery car park at elevation 65m where it smashed two or three cars.  It could easily have gone down the shaft.</t>
  </si>
  <si>
    <t>El Cobre Old Dam</t>
  </si>
  <si>
    <t>The tailings failures of March 28, 1965, were from La Ligua, Chile, earthquake.  This accounts for a sigificant part of the large number of earthquakes in the period of 1960-1970.  About half of the failed dams  were abandoned, and half were lecated at operating mines. (see Villavicencio et al, 2014).  The dam had been constructed according to the upstream method by spigotting from flumes on the crest and was in use as an emergency impoundment at the time of the earthquake.  Embankment slopes as steep as 1.2:1 and the presence of slimes layers near the face suggest that static stability may have been marginal even before the earthquake.  The tailings flowslide destroyed the town of El Cobre, killing more than 200.</t>
  </si>
  <si>
    <t>El Cobre New Dam</t>
  </si>
  <si>
    <t>The tailings failures of March 28, 1965, were from La Ligua, Chile, earthquake.  The dam was constructed by cycloning and is inferred to have been raised according to the downstream method with a downstream slope of 3.7:1.  The impoundment had undergone rapid filling immediately prior to the M7-7 1/4 La Ligua earthquake of March 28, 1965.  Eyewitness accounts indicated that the impounded slimes completely liquefied, with waves generated on the surface.  Inertial forces combined with increased pressure from the liquefied slimes opened a breach near the abutment, which was rapidly enlarged by the flowslide.  The failure, combined with that of the adjacent Old Dam, destroyed the town of El Cobre and killed more than 200 people.</t>
  </si>
  <si>
    <t>El Cobre Small Dam - El Soldado (Penarroya)</t>
  </si>
  <si>
    <t>The El Cobre Small Dam was adjacent to the New Dam and Old Dam, both of which failed during the M7-7 1/4 La Ligua earthquake.  The Small Dam was similar in construction to the Old Dam with steep (1.2:1) slopes, but was abandoned at the time of the earthquake, with a desiccated surface crust about 5 m deep.  Damage in the form of local slides is reported, but the dam remained essentially intact.</t>
  </si>
  <si>
    <t>21st c</t>
  </si>
  <si>
    <t>La Patagua New Dam, Chile (La Patagua - private)</t>
  </si>
  <si>
    <t>ICOLD, Rico, Rana</t>
  </si>
  <si>
    <t>The tailings failures of March 28, 1965, were from La Ligua, Chile, earthquake.  The New Dam was being used to retain mill process water at the time of the M7-7 1/4 1965 La Liqua earthquake, and pond water levels retained by the upstream-type embankment were relatively high.  Embankment slopes were a maximum of 1.4:1.  The dam failed by liquefaction during the earthquake, but no damage was reported.</t>
  </si>
  <si>
    <t>Los Maquis No. 3</t>
  </si>
  <si>
    <t>The tailings failures of March 28, 1965, were from La Ligua, Chile, earthquake.  The dam was constructed by the upstream method with slopes as steep as 1.4:1.  No damage from the resulting flowslide was reported.</t>
  </si>
  <si>
    <t>Bellavista, Chile</t>
  </si>
  <si>
    <t>The tailings failures of March 28, 1965, were from La Ligua, Chile, earthquake.  Only 8m separated the edge of the ponded water from the crest of this upstream-type embankment with slopes as steep as 1.4:1. According to eyewitness accounts, the face of the embankment slid first, followed by flowsliding of the tailings behind the breach.</t>
  </si>
  <si>
    <t>Hierro Viejo, Chile</t>
  </si>
  <si>
    <t>The tailings failures of March 28, 1965, were from La Ligua, Chile, earthquake.  This upstream dam experienced liquefaction flow failure. The liquefied tailings traveled a distance of 1 km on the gently sloping valley floor without doing any damage.</t>
  </si>
  <si>
    <t>Ramayana No. 1, Chile</t>
  </si>
  <si>
    <t>The tailings failures of March 28, 1965, were from La Ligua, Chile, earthquake.  Two nearly identical upstream type dams were located on a 30 degree mountainside slope and used alternately.  Dam No.  1 was breached during the M7-7 1/4 Ligua earthquake, releasing a small flowslide from the upper portion of the impounded tailings.</t>
  </si>
  <si>
    <t>Cerro Blanco de Polpaico, Chile</t>
  </si>
  <si>
    <t>The tailings failures of March 28, 1965, were from La Ligua, Chile, earthquake.  The rockfill dam with slideslopes of about 1.5:1.  Damage consisted of shallow longitudinal cracking on the crest.</t>
  </si>
  <si>
    <t>El Cerrado, Chile</t>
  </si>
  <si>
    <t>The tailings failures of March 28, 1965, were from La Ligua, Chile, earthquake.  The impoundment, incorporating 3 levels, had been abandoned for 10 years.  The embankments were constructed with 1.4:1 slopes.  The earthquake produced cracks up to 6 feet deep along the entire crest accompanied by several circular slides, especially at corners of the embankment.  Crest deformation up to 1 foot also occurred.</t>
  </si>
  <si>
    <t>Los Maquis No. 1</t>
  </si>
  <si>
    <t>ICOLD, Quelopana, 2019</t>
  </si>
  <si>
    <t>The tailings failures of March 28, 1965, were from La Ligua, Chile, earthquake.  The dam experienced strong shaking during the earthquake and was adjacent to the active Los Maguis No.  3 dam which failed. The No.1 dam had been out of service for many years, and experienced only slight cracking along the crest and small slides in dry tailings on the sideslopes.</t>
  </si>
  <si>
    <t>Sauce No. 1, Chile</t>
  </si>
  <si>
    <t>The tailings failures of March 28, 1965, were from La Ligua, Chile, earthquake.  The No. 1 dam had been constructed with 1.7:1 slopes and was in active operation at the time of the earthquake.  Serious cracking occurred at one corner, but the embankment did not fail.</t>
  </si>
  <si>
    <t>Sauce No. 2, Chile</t>
  </si>
  <si>
    <t>The tailings failures of March 28, 1965, were from La Ligua, Chile, earthquake.  The No. 2 dam was inactive at the time of the earthquake, and suffered minor cracking.</t>
  </si>
  <si>
    <t>Sauce No. 3, Chile</t>
  </si>
  <si>
    <t>The tailings failures of March 28, 1965, were from La Ligua, Chile, earthquake.  The No.  3 dam was inactive at the time of the earthquake, and suffered minor cracking.</t>
  </si>
  <si>
    <t>Sauce No. 4, Chile</t>
  </si>
  <si>
    <t>The tailings failures of March 28, 1965, were from La Ligua, Chile, earthquake. The No. 4 dam was inactive at the time of the earthquake, and suffered minor cracking.</t>
  </si>
  <si>
    <t>Cerro Negro No. (3 of 5)</t>
  </si>
  <si>
    <t>The upstream type dam experienced strong shaking during the M7-7 1/4 La Ligua earthquake.  Eyewitness accounts indicate that surface waves were generated on the liquefied slimes for as long as 1-1/2 minutes after shaking ceased.  These waves of liquefied slimes eroded the small perimeter dike on the embankment crest, breaching the embankment and producing a tailings flowslide.</t>
  </si>
  <si>
    <t>Cerro Negro No. (2 of 5)</t>
  </si>
  <si>
    <t>The Cerro Negro No.  2 dam was inactive at the time of the M7-7 1/4 La Ligua earthquake and adjacent to the No.  3 dam which failed.  Its slopes were as steep as 1:1.  The No.  2 dam, like the adjoining inactive No.  1 dam, experienced cracking along the crest and small slides.</t>
  </si>
  <si>
    <t>Cerro Negro No. (1 of 5)</t>
  </si>
  <si>
    <t>The Cerro Negro No. 1 dam was inactive at the time of the M7-7 1/4 La Ligua earthquake and adjacent to the No. 3 dam which failed.  Its slopes were as steep as 1:1.  The No. 1 dam experienced cracking, especially along the crest, and some small slides.</t>
  </si>
  <si>
    <t>American Cyanamid, Florida #2</t>
  </si>
  <si>
    <t>Release of impounded phosphatic clay slimes caused pollution of an adjacent creek and the Alafia River</t>
  </si>
  <si>
    <t>N'yukka Creek, USSR</t>
  </si>
  <si>
    <t>The dam was constructed as a starter dike for subsequent upstream raising, and operated initially to retain water.  During first filling, sinkholes appeared in both abutments, and were initially treated by covering with tailings.  When this proved ineffective, a concrete cutoff wall was constructed through the embankment and into the foundation.  Sinkhole development was attributed to thawing of foundation permafrost that allowed ice-filled joints in foundation rock to transmit seepage and piping to occur.</t>
  </si>
  <si>
    <t>The dam was initially constructed and raised using clay and gravel soils with downstream slopes of 1.5:1.  Slope instability occurred due to lack of internal drainage and the steep embankment slopes.  An internal drainage zone was incorporated for subsequent raises of the dam.</t>
  </si>
  <si>
    <t>Alcoa, Texas, USA</t>
  </si>
  <si>
    <t>Cause of the failure is not reported.  Released material was contained in a downstream impoundment.</t>
  </si>
  <si>
    <t xml:space="preserve">Castano Viejo Mine, San Juan, Argentina </t>
  </si>
  <si>
    <t>Pb, Zn, Cu, Ag</t>
  </si>
  <si>
    <t>Wood</t>
  </si>
  <si>
    <t xml:space="preserve">Garino et al 2016, Pacheco 2018. </t>
  </si>
  <si>
    <t>The mine utilized several primative dams, one of which collapsed during operation. The reason of the failure is unknown but there is some evidence suggesting it was caused by water injection, due the rupture of a decant pipe, followed by erosion of the external slope and tailings liquefaction. The tailings flowed downstream causing 3 causalities without reaching the Castaño River.</t>
  </si>
  <si>
    <t>El Descargador, Cartagena-La Unión, Murcia province, Spain (Belleza Group)</t>
  </si>
  <si>
    <t xml:space="preserve">Tailings dam failure due to static liquefaction after several days of rain. The release affected an area of 4 km2, different infrastructures (Cartagena-Cabo de Palos highway, the Cartagena-Los Blancos railroad), the watercourse of Beal wadis stream, and the El Mar Menor lagoon, an area of great ecological and patrimonial value in the Mediterranean Sea </t>
  </si>
  <si>
    <t>Utah Construction, Riverton, Wyoming, USA</t>
  </si>
  <si>
    <t>The dam was intentionally breached and a 2-foot depth of effluent was released to prevent uncontrolled release of the impoundment contents during heavy rain.</t>
  </si>
  <si>
    <t>Louisville, USA</t>
  </si>
  <si>
    <t>Carbide</t>
  </si>
  <si>
    <t>Excessive seepage and subsequent erosion of the embankment</t>
  </si>
  <si>
    <t>Huogudu, Yunnan Tin Group Co., Yunnan</t>
  </si>
  <si>
    <t>Mines Development, Edgemont, South Dakota, USA</t>
  </si>
  <si>
    <t>The dam failed from unreported causes.  Tailings released reached a creek and some were carried 25 miles to a reservoir downstream.</t>
  </si>
  <si>
    <t>American Cyanamid, Florida</t>
  </si>
  <si>
    <t>ICOLD; Beavers 2013.</t>
  </si>
  <si>
    <t>A gypsum stack dike break occurred at American Cyanamid Phosphate Complex in Brewster, Florida.  Approximately 3 billion gallons of process water were released into Hooker's Prairie.  The water was contained and limed on-site before the water was discharged into the South Prong of the Alafia River.  (An Overview of Phosphate Mining and Reclamation in Florida, Casey Beavers, University of Florida thesis, April 2013)</t>
  </si>
  <si>
    <t>Quiruvilca mine, Almivirca tailings dam, Peru (1 of 2)</t>
  </si>
  <si>
    <t>ICOLD, Oldecop &amp; Rodríguez 2007</t>
  </si>
  <si>
    <t>An earthquake of M6-3/4 that occurred in northern Peru following 3 weeks of heavy rainfall caused liquefaction failure of a tailings embankment located in the vicinity of the epicenter.</t>
  </si>
  <si>
    <t>Union Carbide, Maybell, Colorado, USA</t>
  </si>
  <si>
    <t>The dam failed from unreported causes.  No damage was reported, and effluent released did not reach any flowing stream.</t>
  </si>
  <si>
    <t>Tymawr, United Kingdon #1</t>
  </si>
  <si>
    <t>Lagoon had been formed in the toe of a pile of colliery waste on a valley side at an elevation of about 183m, and washery tailings pumped to it by pipeline.  The downslope bund overtopped and breached, releasing tailings that flowed down to an elevation of 65m near the Rhondda River.</t>
  </si>
  <si>
    <t>Jupille, Belgium</t>
  </si>
  <si>
    <t>Blight &amp; Fourie 2004, CDA 2017</t>
  </si>
  <si>
    <t>Cause - Fly ash dum faulure due to removal of toe support of dump. 11 deaths, houses destroyed.</t>
  </si>
  <si>
    <t>La Luciana, Reocín (Santander), Cantabria, Spain</t>
  </si>
  <si>
    <t>Fernández-Naranjo 2017, Quelopana, 2019</t>
  </si>
  <si>
    <t>Several victims of the first failure died because they were trapped when a second landslide buried them. The material reached distances over 500 m until have been channeled to the Besaya River.</t>
  </si>
  <si>
    <t>San Finx (Industrias Gallegas S.A.), Lousame, La Coruña, Galicia, Spain</t>
  </si>
  <si>
    <t>Rego Candamil Néstor, ‘Pregunta sobre las minas de San Fins en Lousame’, 2021</t>
  </si>
  <si>
    <t>The release left sterile patches of land, turning many highquality plots into wasteland</t>
  </si>
  <si>
    <t>Lower Indian Creek, MO, USA</t>
  </si>
  <si>
    <t>The original earthfill dam was constructed in 1953 to an initial height of 45 feet and raised several times with additional earthfill.  In 1959, the spillway washed out in a flood, causing some release of tailings but no breach or damage to the dam embankment.  In 1960, the dam was reported to have shown signs of slumping on its 2:1 downstream face and was buttressed with a rockfill toe berm at a 3:1 slope.  The dam remained in service was raised from 1971 to 1976 with cycloned sand tailings, and reached an ultimate height of 83 feet.</t>
  </si>
  <si>
    <t>Union Carbide, Green River, Utah, USA</t>
  </si>
  <si>
    <t>The tailings dam failed during a flash flood, with tailings and mill effluent reaching a creek and river.</t>
  </si>
  <si>
    <t>Mailuu-Suu #7 tailings dam (Kyrgyzstan)</t>
  </si>
  <si>
    <t>Wikipedia (2017)</t>
  </si>
  <si>
    <t>About 50% of the entire volume of the dam flowed into the swift Mailuu-Suu River, only 30 metres (98 ft) downhill from the breach. The waste then spread about 40 kilometres (25 mi) downstream across the national border into Uzbekistan then into the heavily populated Fergana Valley. Multiple deaths.</t>
  </si>
  <si>
    <t>Milpo, Peru</t>
  </si>
  <si>
    <t xml:space="preserve">Oldecop &amp; Rodríguez 2007  </t>
  </si>
  <si>
    <t>Several dead, interruption of the mountain road Pasco-Huánuco, environmental damage</t>
  </si>
  <si>
    <t>Grootvlei, South Africa</t>
  </si>
  <si>
    <t>An embankment slope failure occurred after a prolonged period of rain when water covered the tailings beach and encroached upon the embankment crest.  About one third of the impoundment contents were lost in the ensuing tailings flowslide.</t>
  </si>
  <si>
    <t>Unidentified, Peace River, Florida, USA 3/52</t>
  </si>
  <si>
    <t>The dam failed by sliding of the downstream and possibly also the upstream slope.</t>
  </si>
  <si>
    <t>Unidentified, Alfaria River, Florida, USA 2/52</t>
  </si>
  <si>
    <t>The dam incorporated a return-water canal at its downstream toe that impounded water against the downstream face of the dam.  Failure occurred when water in the canal was released by a break in its confining dike.  The rapid reduction in canal tailwater level probably caused rapid-drawdown instability of the downstream slope of the impoundment dam.  The breach was about 100 feet wide, and the resulting release of phosphatic clay slimes impounded behind the dam produced suspended solids concentrations as high as 20,000 ppm in the Alafia River.</t>
  </si>
  <si>
    <t>Casapulca, Peru (Centromin)</t>
  </si>
  <si>
    <t xml:space="preserve">Oldecop &amp; Rodríguez 2007.  </t>
  </si>
  <si>
    <t>Contamination of the Rimac River, several deaths</t>
  </si>
  <si>
    <t>Unidentified, Peace River, Florida, USA 9/51</t>
  </si>
  <si>
    <t>At the time of failure, the impoundment contained about 12 feet of phosphatic clay slimes and 1.5 feet of water in direct contact with the upstream embankment face.  Failure occurred by seepage and piping on the downstream face of the embankment, with a possible contributing factor being 1.6 inches of rainfall prior to failure.  The released slimes produced suspended solids concentrations of 15,000 ppm in a creek immediately adjacent to the impoundment and 800 ppm in the Peace River farther downstream.</t>
  </si>
  <si>
    <t>Unidentified, Peace River, Florida 7/51</t>
  </si>
  <si>
    <t>The dam had been constructed to a height of 100 feet using draggling-cast mine waste, probably consisting of sands and clays.  At the time of failure, phosphate slimes and clear water were impounded to a depth of 25 feet, and failure is believed to have been due to seepage and piping, perhaps exacerbated by considerable rainfall just prior to the failure.  The released slimes produced suspended solids concentrations as high as 800 ppm in the Peace River.</t>
  </si>
  <si>
    <t>Unidentified, Peace River, Florida, USA 2/51</t>
  </si>
  <si>
    <t>The dam had been raised in height several months prior to the failure using sand fill.  At the time of failure, water at least 5 feet deep was in direct contact with the upstream face of the dam, including the interface between the new and old fill.  The failure is thought to be related to either the incorporation of logs and brush in the original portion of the structure, or an old decant pipe found at the bottom of the breach.  In either case, seepage and piping were the eventual cause of failure.  The phosphate clay slimes released produced suspended solids concentrations as high as 8000 ppm in the Peace River.</t>
  </si>
  <si>
    <t>Sullivan Mine, Kimberley, BC, Canada</t>
  </si>
  <si>
    <t>The embankment was constructed by direct spigotting of tailings using upstream raising procedures.  The foundation is believed to have consisted of low-permeability glacial till.  The failure is attributed to freezing of the dam face during a period of high snowmelt and spring runoff that raised the phreatic surface and caused slope instability.  A large tailings flowslide was triggered that moved toward, but apparently did not reach, the St.  Mary River a few miles away. Frozen blocks of material were observed in the flow failure mass.</t>
  </si>
  <si>
    <t>Castle Dome, Arizona, USA</t>
  </si>
  <si>
    <t>The failure of a sand dike occurred due to excessive seepage and high phreatic conditions.</t>
  </si>
  <si>
    <t>Hollinger, Canada</t>
  </si>
  <si>
    <t xml:space="preserve">The dam was constructed on 5 to 17 feet of muskeg overlying alluvial sands, clays, and clayey silts.  Between 1936 and 1944, 17 separate episodes of foundation sliding occurred, producing subsidence of the embankment crest and lateral spreading.  Failures occurred rapidly (within a few minutes) and without warning. Crest subsidence ranged from 4-8 feet when the embankment height was about 15 feet to 20-25 feet, after embankment raising to a height of 50 ft. </t>
  </si>
  <si>
    <t>Tip No 4, UK</t>
  </si>
  <si>
    <t>Captains Flat Dump 3, Australia</t>
  </si>
  <si>
    <t>No details of the failure are available, except that the tailings liquefied and the resulting tailings flowslide reached a nearby river.</t>
  </si>
  <si>
    <t>Kennecott, Utah, USA</t>
  </si>
  <si>
    <t>Dam breach was caused by shear failure in weak foundation materials.</t>
  </si>
  <si>
    <t>Kennecott, Garfield, Utah, USA</t>
  </si>
  <si>
    <t>Breach of the embankment triggered a tailings flowslide.  Accounts indicate that rainfall proceeding the failure which may have increased dike saturation, and that "minor shearing" may have initiated the failure.</t>
  </si>
  <si>
    <t>St. Joe Lead, Flat Missouri, USA</t>
  </si>
  <si>
    <t>During embankment raising, a portion of the tailings was discharged from the rear of the impoundment producing a narrow sand tailings beach and accumulation of water near the embankment crest.</t>
  </si>
  <si>
    <t>Captains Flat Dump 6A, Australia</t>
  </si>
  <si>
    <t>Abercyon, UK</t>
  </si>
  <si>
    <t>Los Cedros, Tlalpujahua, Michoacán, México</t>
  </si>
  <si>
    <t>Macias et al, 2015</t>
  </si>
  <si>
    <t>The 27 May 1937 catastrophic flow failure of gold tailings at Tlalpujahua, Michoacán, Mexico, J. L. Macías, P. Corona-Chávez, J. M. Sanchéz-Núñez, M. Martínez-Medina, V. H. Garduño-Monroy, L. Capra, F. García-Tenorio, and G. Cisneros-Máximo, Nat. Hazards Earth Syst. Sci., 15, 1069–1085, 2015, www.nat-hazards-earth-syst-sci.net/15/1069/2015/</t>
  </si>
  <si>
    <t>Simmer and Jack, South Africa</t>
  </si>
  <si>
    <t>ICOLD, Infomine</t>
  </si>
  <si>
    <t>Embankment breach occurred after a period of rain and in an area weakened by excavation.  The tailings flowslide traveled a considerable distance and engulfed a mine train with multiple deaths.  http://www.infomine.com/library/publications/docs/Golder2012.pdf  took steam engine of the rail and killed people in mine houses.</t>
  </si>
  <si>
    <t>Barahona, Chile</t>
  </si>
  <si>
    <t>The dam was constructed by cycloning sand tailings to form the outer shell.  Embankment slopes were as steep as 1:1, and at the time of failure the last perimeter dike on the embankment crest had been constructed to a height of 55 feet. The dam failed by liquefaction during the M8.3 Talca earthquake of October 1, 1928.  A tailings flowslide developed through a breach section approximately 1500 feet wide and flowed down a valley, killing 54 people.</t>
  </si>
  <si>
    <t>Unidentified, South Africa</t>
  </si>
  <si>
    <t>Mention is made of a failed tailings dam. No further details are provided.</t>
  </si>
  <si>
    <t>Agua Dulce, Sewell, VI Region, Rancagua, Chile</t>
  </si>
  <si>
    <t xml:space="preserve"> ====</t>
  </si>
  <si>
    <t>Overall Stats</t>
  </si>
  <si>
    <t>sum indx</t>
  </si>
  <si>
    <t>Total</t>
  </si>
  <si>
    <t>TSF FAILURE CODE CLASSIFICATIONS (Chambers, Jul15, rev Mar18)</t>
  </si>
  <si>
    <t>avgindx</t>
  </si>
  <si>
    <t>Average</t>
  </si>
  <si>
    <t>Very Serious Tailings Dam Failures = multiple loss of life and/or release of ≥ 1,000,000 m3 total discharge, and/or release travel of 20 km or more</t>
  </si>
  <si>
    <t>Serious Tailings Dam Failures = loss of life and/or release of ≥ 100,000 m3, &lt; 1,000,000 m3 total discharge</t>
  </si>
  <si>
    <t>Reference Decade 1991-2000</t>
  </si>
  <si>
    <r>
      <t>Other Tailings Dam Failures = Engineering/facility failures other than those classified as Very Serious or Serious, releae of &lt;</t>
    </r>
    <r>
      <rPr>
        <b/>
        <sz val="11"/>
        <rFont val="Calibri"/>
        <family val="2"/>
      </rPr>
      <t xml:space="preserve"> 100,000 m3 total discharge, </t>
    </r>
    <r>
      <rPr>
        <b/>
        <sz val="11"/>
        <rFont val="Aptos Narrow"/>
        <family val="2"/>
        <scheme val="minor"/>
      </rPr>
      <t>no loss of life</t>
    </r>
  </si>
  <si>
    <t>Waste-Related Accidents = Related facility tailings failures (e.g. sinkholes, pipelines), and non-tailings incidents (e.g. mine plug failures, waste rock failures, etc.)</t>
  </si>
  <si>
    <t>Filtered Tailings, Waste Rock, Co-Diposal, and Heap Leach Failures</t>
  </si>
  <si>
    <t xml:space="preserve"> =======</t>
  </si>
  <si>
    <t>RETURN</t>
  </si>
  <si>
    <t>TO</t>
  </si>
  <si>
    <t>ROW 5</t>
  </si>
  <si>
    <t>Deposit Type:</t>
  </si>
  <si>
    <t>ICOLD 
DAM-TYPE KEY</t>
  </si>
  <si>
    <t>DAM FILL
MATERIAL KEY</t>
  </si>
  <si>
    <t xml:space="preserve">          INCIDENT-TYPE KEY</t>
  </si>
  <si>
    <t xml:space="preserve">         INCIDENT CAUSE CLASSIFICATIONS</t>
  </si>
  <si>
    <t>PCD-</t>
  </si>
  <si>
    <t>Porphyry Copper Deposit. Mineralization occurs as disseminations, in veinlets, and breccias. Always some pyrite in unoxidized/enriched zones, enargite can occur in upper reaches</t>
  </si>
  <si>
    <t>Upstream</t>
  </si>
  <si>
    <t>1A</t>
  </si>
  <si>
    <t>Active Dam Failure</t>
  </si>
  <si>
    <t>Slope instability - static failure</t>
  </si>
  <si>
    <t>HT Manto-</t>
  </si>
  <si>
    <t>High-Temperature Manto - mineralization hosted by volcanic rocks, especially confined to certain volcanic layers forming a tabular body</t>
  </si>
  <si>
    <t>Downstream</t>
  </si>
  <si>
    <t>Cycloned sand</t>
  </si>
  <si>
    <t>1B</t>
  </si>
  <si>
    <t>Inactive Dam Failure</t>
  </si>
  <si>
    <t>Seepage - seepage and internal erosion</t>
  </si>
  <si>
    <t>Skarn-</t>
  </si>
  <si>
    <t>High-temperature mineralization hosted by limestone, which was altered due to heat</t>
  </si>
  <si>
    <t>Centerline</t>
  </si>
  <si>
    <t>Mine waste</t>
  </si>
  <si>
    <t>2A</t>
  </si>
  <si>
    <t>Active Tailings Accident</t>
  </si>
  <si>
    <t>Foundation - structural and foundation conditions, foundations with insufficient investigations</t>
  </si>
  <si>
    <t>Placer-</t>
  </si>
  <si>
    <t>gold, and other heavy minerals like tin, occur as small grains in unconsolidated sediments</t>
  </si>
  <si>
    <t>Water retention</t>
  </si>
  <si>
    <t>Earthfill</t>
  </si>
  <si>
    <t>2B</t>
  </si>
  <si>
    <t>Inactive Tailings Accident</t>
  </si>
  <si>
    <t>Overtopping</t>
  </si>
  <si>
    <t>Laterite-</t>
  </si>
  <si>
    <t>Fe-rich soils in tropical climates that contain elevated quantities of Bauxite (aluminum oxide) and nickel</t>
  </si>
  <si>
    <t>NR</t>
  </si>
  <si>
    <t>Not reported</t>
  </si>
  <si>
    <t>Rockfill</t>
  </si>
  <si>
    <t>Groundwater</t>
  </si>
  <si>
    <t>Structural - structural inadequacies, inadequate or failed decants</t>
  </si>
  <si>
    <t>VMS-</t>
  </si>
  <si>
    <r>
      <t xml:space="preserve">Volcanogenic Massive Sulfide; herein, deposits formed at coean floor; majority of ore deposit is sulfides </t>
    </r>
    <r>
      <rPr>
        <b/>
        <sz val="10"/>
        <color theme="1"/>
        <rFont val="Arial"/>
        <family val="2"/>
      </rPr>
      <t>with a very high content of pyrite</t>
    </r>
  </si>
  <si>
    <t>Earthquake - seismic instability</t>
  </si>
  <si>
    <t>VEIN-</t>
  </si>
  <si>
    <t>Typically a subvertical tabular body; herein includes mineralization in faults and breccias</t>
  </si>
  <si>
    <t>Mine Subsidence</t>
  </si>
  <si>
    <t>WITS-</t>
  </si>
  <si>
    <t>Free gold in a lithified conglomerate typical of deposits in the Witswatersrand, S Africa near Johannesberg</t>
  </si>
  <si>
    <t>Erosion - external erosion</t>
  </si>
  <si>
    <t>Magmatic-</t>
  </si>
  <si>
    <t xml:space="preserve">Sulfide mineralization formed in layers as magma cools; commodity, e.g, platiunum group metals, generally confined to a layer </t>
  </si>
  <si>
    <t>Unknown</t>
  </si>
  <si>
    <t>SSC-</t>
  </si>
  <si>
    <r>
      <t xml:space="preserve">Stratiform sedimentary-rock hosted copper deposit; mineralization generally confined to a stratigraphic unit; </t>
    </r>
    <r>
      <rPr>
        <b/>
        <sz val="10"/>
        <color theme="1"/>
        <rFont val="Arial"/>
        <family val="2"/>
      </rPr>
      <t>very little or no pyrite</t>
    </r>
  </si>
  <si>
    <t>Strat-</t>
  </si>
  <si>
    <t>Stratiform. commodity either is the straigraphic unit, e.g., coal, iron, or confined to that unit, e.g., phosphate</t>
  </si>
  <si>
    <t>Est. Size-</t>
  </si>
  <si>
    <t>tonnage that encompasses the mineralization that may have the reasonable expectation of economic extraction; principal source is Singer, D.A., et al., 2008, Porphyry Copper Deposits of the World: USGS Open File Report 2008-1155</t>
  </si>
  <si>
    <t>Cu, %-</t>
  </si>
  <si>
    <t>grade of copper in percent; principal source as above</t>
  </si>
  <si>
    <t>Au, ppm-</t>
  </si>
  <si>
    <t>grade of gold in ppm (or g/t); principal source as above</t>
  </si>
  <si>
    <t>CuEq, %-</t>
  </si>
  <si>
    <t>equivalent coppr grade in percent adding gold grade; prices of $2.00/lb copper, $1,100/oz gold, $14.00/oz Ag, $1.00/lb Pb, $1.00/lb Zn, $4.00/lb Ni, $6.00/lb Mo used</t>
  </si>
  <si>
    <t>1st prod-</t>
  </si>
  <si>
    <t>year that mine started operations and production; based on production series from USGS Mineral Commodity Summaries, American Metal Statistics, and Annual Reports</t>
  </si>
  <si>
    <t>Est. throughput-</t>
  </si>
  <si>
    <t>calculated by dividing copper production by estimated copper grade from start to year of event using aforementioned sources</t>
  </si>
  <si>
    <t>Deleterious Minerals-</t>
  </si>
  <si>
    <t>Gangue minerals known to potentially cause environmental issues:</t>
  </si>
  <si>
    <t>Pyrite-</t>
  </si>
  <si>
    <t>Iron sulfide that upon the addition of water and oxygen, leaches to form sulfuric acid and iron in solution; other sulfide minerals, e.g., chalcopyrite, bornite, will also leach</t>
  </si>
  <si>
    <t>En</t>
  </si>
  <si>
    <t>Enargite-</t>
  </si>
  <si>
    <t>Copper-arsenic sulfide that upon oxidation or leaching will release arsenic and copper into the ecosystem</t>
  </si>
  <si>
    <t>Stibnite-</t>
  </si>
  <si>
    <t>Antimony sulfide</t>
  </si>
  <si>
    <t>Ga</t>
  </si>
  <si>
    <t>Galena-</t>
  </si>
  <si>
    <t>Lead sulfide</t>
  </si>
  <si>
    <t>Bi</t>
  </si>
  <si>
    <t>Bismuthinite-</t>
  </si>
  <si>
    <t>Bismuth sulfide</t>
  </si>
  <si>
    <t>TSF DAM FAILURES</t>
  </si>
  <si>
    <t>Asp-</t>
  </si>
  <si>
    <t>Arsenopyrite-</t>
  </si>
  <si>
    <t>Arsenic-iron sulfide</t>
  </si>
  <si>
    <t>Very Serious Failures</t>
  </si>
  <si>
    <t>Serious Failures</t>
  </si>
  <si>
    <t>Other Failures</t>
  </si>
  <si>
    <t>Other Accidents</t>
  </si>
  <si>
    <t>Heaps, etc.</t>
  </si>
  <si>
    <t>All Failures</t>
  </si>
  <si>
    <t>cu prod</t>
  </si>
  <si>
    <t>cugrade</t>
  </si>
  <si>
    <t>cucost</t>
  </si>
  <si>
    <t>cu price</t>
  </si>
  <si>
    <t>x axis</t>
  </si>
  <si>
    <t>Notes</t>
  </si>
  <si>
    <t>Co-</t>
  </si>
  <si>
    <t>Cobalt</t>
  </si>
  <si>
    <t>U-</t>
  </si>
  <si>
    <t>Uranium</t>
  </si>
  <si>
    <t>2020-present</t>
  </si>
  <si>
    <t>2010-19</t>
  </si>
  <si>
    <t>PY -</t>
  </si>
  <si>
    <t>indicates very high volume of pyrite in ore</t>
  </si>
  <si>
    <t>2000-09</t>
  </si>
  <si>
    <t>1990-99</t>
  </si>
  <si>
    <t>Key references:</t>
  </si>
  <si>
    <t>1980-89</t>
  </si>
  <si>
    <t>MRDS inventory (USGS) of mines</t>
  </si>
  <si>
    <t>1970-79</t>
  </si>
  <si>
    <t>USGS Mineral Commodities Summaries, American Metals Bulletin, Annual Reports (for production esitmates)</t>
  </si>
  <si>
    <t>1960-69</t>
  </si>
  <si>
    <t>USGS compilation of Porphyry Copper Deposits</t>
  </si>
  <si>
    <t>1950-59</t>
  </si>
  <si>
    <t>1940-49</t>
  </si>
  <si>
    <t>1930-39</t>
  </si>
  <si>
    <t>1920-29</t>
  </si>
  <si>
    <t>1910-19</t>
  </si>
  <si>
    <t>1900-09</t>
  </si>
  <si>
    <t>(Note: this data includes 1910 - 2017)</t>
  </si>
  <si>
    <t>TSF DAM FAILURES (Ascending Order For Stats)</t>
  </si>
  <si>
    <t>Assume 1.6 metric tonnes per cubic meter (~100 pounds per cubic foot) for tailings.  Note, if the tailings discharge was pure water then the density would be 1 metric tonne per cubic meter.</t>
  </si>
  <si>
    <t>CONVERTER: Metric Tonnes to Cubic Meters</t>
  </si>
  <si>
    <t>TSF DAM FAILURES (5-Year Intervals)</t>
  </si>
  <si>
    <t>Enter Metric Tonnes:</t>
  </si>
  <si>
    <t>Cubic Meters:</t>
  </si>
  <si>
    <t>1905-14</t>
  </si>
  <si>
    <t>1915-19</t>
  </si>
  <si>
    <t>1920-24</t>
  </si>
  <si>
    <t>1925-29</t>
  </si>
  <si>
    <t>1930-34</t>
  </si>
  <si>
    <t>Gallons to Cubic Meters</t>
  </si>
  <si>
    <t>1935-39</t>
  </si>
  <si>
    <t>Gallons:</t>
  </si>
  <si>
    <t>1940-44</t>
  </si>
  <si>
    <t>1945-49</t>
  </si>
  <si>
    <t>1950-54</t>
  </si>
  <si>
    <t xml:space="preserve">Cubic Meters: </t>
  </si>
  <si>
    <t>1955-59</t>
  </si>
  <si>
    <t>1960-64</t>
  </si>
  <si>
    <t>1965-69</t>
  </si>
  <si>
    <t>1970-74</t>
  </si>
  <si>
    <t>1975-79</t>
  </si>
  <si>
    <t>1980-84</t>
  </si>
  <si>
    <t>1985-89</t>
  </si>
  <si>
    <t>1990-94</t>
  </si>
  <si>
    <t>1995-99</t>
  </si>
  <si>
    <t>2000-04</t>
  </si>
  <si>
    <t>2005-09</t>
  </si>
  <si>
    <t>2010-14</t>
  </si>
  <si>
    <t>2015-19</t>
  </si>
  <si>
    <t>2020-24</t>
  </si>
  <si>
    <t>2025-present</t>
  </si>
  <si>
    <t>TSF DAM FAILURES (10-Year Interval with a 5-Year Offset Data)</t>
  </si>
  <si>
    <t>2016-25</t>
  </si>
  <si>
    <t>2006-15</t>
  </si>
  <si>
    <t>1996-05</t>
  </si>
  <si>
    <t>1986-95</t>
  </si>
  <si>
    <t>1976-85</t>
  </si>
  <si>
    <t>1966-75</t>
  </si>
  <si>
    <t>1956-65</t>
  </si>
  <si>
    <t>1946-55</t>
  </si>
  <si>
    <t>1936-45</t>
  </si>
  <si>
    <t>1926-35</t>
  </si>
  <si>
    <t>1916-25</t>
  </si>
  <si>
    <t>1906-15</t>
  </si>
  <si>
    <t>1896-05</t>
  </si>
  <si>
    <t>TSF DAM FAILURES (10-Year Interval with ascending order for stats)</t>
  </si>
  <si>
    <t>TSF DAM FAILURES (20-Year Interval)</t>
  </si>
  <si>
    <t>1900-19</t>
  </si>
  <si>
    <t>1920-39</t>
  </si>
  <si>
    <t>1940-59</t>
  </si>
  <si>
    <t>1960-79</t>
  </si>
  <si>
    <t>1980-99</t>
  </si>
  <si>
    <t>2000-19</t>
  </si>
  <si>
    <t>TSF DAM FAILURES Yearly Interval</t>
  </si>
  <si>
    <t>Zn</t>
  </si>
  <si>
    <t>Tin</t>
  </si>
  <si>
    <t>Phosphate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</si>
</sst>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64" formatCode="[$-409]d/mmm/yy;@"/>
    <numFmt numFmtId="165" formatCode="#,###"/>
    <numFmt numFmtId="166" formatCode="[$-409]mmm/yy;@"/>
    <numFmt numFmtId="167" formatCode="0.000"/>
    <numFmt numFmtId="168" formatCode="0.0"/>
    <numFmt numFmtId="169" formatCode="0.0%"/>
  </numFmts>
  <fonts count="60" x14ac:knownFonts="1">
    <font>
      <sz val="10"/>
      <color theme="1"/>
      <name val="Arial"/>
      <family val="2"/>
    </font>
    <font>
      <sz val="10"/>
      <color theme="1"/>
      <name val="Arial"/>
      <family val="2"/>
    </font>
    <font>
      <sz val="10"/>
      <color rgb="FFFF0000"/>
      <name val="Arial"/>
      <family val="2"/>
    </font>
    <font>
      <b/>
      <sz val="10"/>
      <color theme="1"/>
      <name val="Arial"/>
      <family val="2"/>
    </font>
    <font>
      <u/>
      <sz val="10"/>
      <color theme="10"/>
      <name val="Arial"/>
      <family val="2"/>
    </font>
    <font>
      <b/>
      <sz val="11"/>
      <name val="Arial"/>
      <family val="2"/>
    </font>
    <font>
      <sz val="10"/>
      <name val="Arial"/>
      <family val="2"/>
    </font>
    <font>
      <b/>
      <sz val="11"/>
      <name val="Aptos Narrow"/>
      <family val="2"/>
      <scheme val="minor"/>
    </font>
    <font>
      <b/>
      <sz val="12"/>
      <name val="Aptos Narrow"/>
      <family val="2"/>
      <scheme val="minor"/>
    </font>
    <font>
      <sz val="11"/>
      <color theme="1"/>
      <name val="Aptos Narrow"/>
      <family val="2"/>
      <scheme val="minor"/>
    </font>
    <font>
      <sz val="11"/>
      <name val="Aptos Narrow"/>
      <family val="2"/>
      <scheme val="minor"/>
    </font>
    <font>
      <sz val="12"/>
      <name val="Aptos Narrow"/>
      <family val="2"/>
      <scheme val="minor"/>
    </font>
    <font>
      <b/>
      <sz val="10"/>
      <name val="Aptos Narrow"/>
      <family val="2"/>
      <scheme val="minor"/>
    </font>
    <font>
      <b/>
      <sz val="11"/>
      <color rgb="FF0000FF"/>
      <name val="Aptos Narrow"/>
      <family val="2"/>
      <scheme val="minor"/>
    </font>
    <font>
      <b/>
      <u/>
      <sz val="10"/>
      <color theme="10"/>
      <name val="Arial"/>
      <family val="2"/>
    </font>
    <font>
      <b/>
      <sz val="9"/>
      <color rgb="FFFF0000"/>
      <name val="Aptos Narrow"/>
      <family val="2"/>
      <scheme val="minor"/>
    </font>
    <font>
      <sz val="11"/>
      <color rgb="FF0000FF"/>
      <name val="Aptos Narrow"/>
      <family val="2"/>
      <scheme val="minor"/>
    </font>
    <font>
      <sz val="10"/>
      <name val="Aptos Narrow"/>
      <family val="2"/>
      <scheme val="minor"/>
    </font>
    <font>
      <sz val="9"/>
      <name val="Aptos Narrow"/>
      <family val="2"/>
      <scheme val="minor"/>
    </font>
    <font>
      <sz val="10"/>
      <color theme="10"/>
      <name val="Arial"/>
      <family val="2"/>
    </font>
    <font>
      <sz val="11"/>
      <name val="Arial"/>
      <family val="2"/>
    </font>
    <font>
      <sz val="8.5"/>
      <name val="Aptos Narrow"/>
      <family val="2"/>
      <scheme val="minor"/>
    </font>
    <font>
      <sz val="11"/>
      <color rgb="FF0000FF"/>
      <name val="Arial"/>
      <family val="2"/>
    </font>
    <font>
      <sz val="9"/>
      <name val="Arial"/>
      <family val="2"/>
    </font>
    <font>
      <sz val="8"/>
      <name val="Aptos Narrow"/>
      <family val="2"/>
      <scheme val="minor"/>
    </font>
    <font>
      <sz val="11"/>
      <color rgb="FFFF0000"/>
      <name val="Aptos Narrow"/>
      <family val="2"/>
      <scheme val="minor"/>
    </font>
    <font>
      <sz val="12"/>
      <color rgb="FF0000FF"/>
      <name val="Aptos Narrow"/>
      <family val="2"/>
      <scheme val="minor"/>
    </font>
    <font>
      <b/>
      <u/>
      <sz val="13"/>
      <name val="Aptos Narrow"/>
      <family val="2"/>
      <scheme val="minor"/>
    </font>
    <font>
      <sz val="10"/>
      <color rgb="FF0000FF"/>
      <name val="Aptos Narrow"/>
      <family val="2"/>
      <scheme val="minor"/>
    </font>
    <font>
      <sz val="9"/>
      <color rgb="FF0000FF"/>
      <name val="Aptos Narrow"/>
      <family val="2"/>
      <scheme val="minor"/>
    </font>
    <font>
      <sz val="9"/>
      <color theme="1"/>
      <name val="Aptos Narrow"/>
      <family val="2"/>
      <scheme val="minor"/>
    </font>
    <font>
      <b/>
      <sz val="11"/>
      <name val="Calibri"/>
      <family val="2"/>
    </font>
    <font>
      <b/>
      <sz val="11"/>
      <color theme="10"/>
      <name val="Aptos Narrow"/>
      <family val="2"/>
      <scheme val="minor"/>
    </font>
    <font>
      <sz val="12"/>
      <color theme="3"/>
      <name val="Aptos Narrow"/>
      <family val="2"/>
      <scheme val="minor"/>
    </font>
    <font>
      <b/>
      <sz val="9"/>
      <color rgb="FF0000FF"/>
      <name val="Calibri"/>
      <family val="2"/>
    </font>
    <font>
      <b/>
      <u/>
      <sz val="14"/>
      <name val="Aptos Narrow"/>
      <family val="2"/>
      <scheme val="minor"/>
    </font>
    <font>
      <b/>
      <sz val="10"/>
      <color rgb="FF000000"/>
      <name val="Aptos Narrow"/>
      <family val="2"/>
      <scheme val="minor"/>
    </font>
    <font>
      <sz val="10"/>
      <color theme="1"/>
      <name val="Aptos Narrow"/>
      <family val="2"/>
      <scheme val="minor"/>
    </font>
    <font>
      <sz val="10"/>
      <color rgb="FF0000FF"/>
      <name val="Arial"/>
      <family val="2"/>
    </font>
    <font>
      <sz val="10"/>
      <color rgb="FF002060"/>
      <name val="Aptos Narrow"/>
      <family val="2"/>
      <scheme val="minor"/>
    </font>
    <font>
      <sz val="12"/>
      <color rgb="FF002060"/>
      <name val="Times New Roman"/>
      <family val="1"/>
    </font>
    <font>
      <sz val="10"/>
      <color rgb="FF000000"/>
      <name val="Aptos Narrow"/>
      <family val="2"/>
      <scheme val="minor"/>
    </font>
    <font>
      <sz val="10"/>
      <color rgb="FF000000"/>
      <name val="Arial"/>
      <family val="2"/>
    </font>
    <font>
      <b/>
      <sz val="11"/>
      <color theme="1"/>
      <name val="Aptos Narrow"/>
      <family val="2"/>
      <scheme val="minor"/>
    </font>
    <font>
      <b/>
      <sz val="11"/>
      <color theme="3"/>
      <name val="Aptos Narrow"/>
      <family val="2"/>
      <scheme val="minor"/>
    </font>
    <font>
      <b/>
      <sz val="9"/>
      <color theme="3"/>
      <name val="Aptos Narrow"/>
      <family val="2"/>
      <scheme val="minor"/>
    </font>
    <font>
      <b/>
      <sz val="9"/>
      <color theme="1"/>
      <name val="Aptos Narrow"/>
      <family val="2"/>
      <scheme val="minor"/>
    </font>
    <font>
      <b/>
      <u/>
      <sz val="9"/>
      <name val="Aptos Narrow"/>
      <family val="2"/>
      <scheme val="minor"/>
    </font>
    <font>
      <b/>
      <u/>
      <sz val="9"/>
      <color theme="3"/>
      <name val="Aptos Narrow"/>
      <family val="2"/>
      <scheme val="minor"/>
    </font>
    <font>
      <b/>
      <sz val="11"/>
      <color theme="0"/>
      <name val="Aptos Narrow"/>
      <family val="2"/>
      <scheme val="minor"/>
    </font>
    <font>
      <i/>
      <sz val="11"/>
      <name val="Aptos Narrow"/>
      <family val="2"/>
      <scheme val="minor"/>
    </font>
    <font>
      <i/>
      <sz val="11"/>
      <color rgb="FF0000FF"/>
      <name val="Aptos Narrow"/>
      <family val="2"/>
      <scheme val="minor"/>
    </font>
    <font>
      <sz val="9"/>
      <color rgb="FF0000FF"/>
      <name val="Arial"/>
      <family val="2"/>
    </font>
    <font>
      <b/>
      <u/>
      <sz val="10"/>
      <name val="Arial"/>
      <family val="2"/>
    </font>
    <font>
      <b/>
      <sz val="10"/>
      <color rgb="FFFF0000"/>
      <name val="Arial"/>
      <family val="2"/>
    </font>
    <font>
      <b/>
      <sz val="10"/>
      <color rgb="FF0000FF"/>
      <name val="Arial"/>
      <family val="2"/>
    </font>
    <font>
      <b/>
      <sz val="12"/>
      <color rgb="FFFF0000"/>
      <name val="Arial"/>
      <family val="2"/>
    </font>
    <font>
      <b/>
      <sz val="11"/>
      <color rgb="FFFF0000"/>
      <name val="Aptos Narrow"/>
      <family val="2"/>
      <scheme val="minor"/>
    </font>
    <font>
      <b/>
      <sz val="14"/>
      <color rgb="FFFF0000"/>
      <name val="Arial"/>
      <family val="2"/>
    </font>
    <font>
      <sz val="9"/>
      <color theme="1"/>
      <name val="Arial"/>
      <family val="2"/>
    </font>
  </fonts>
  <fills count="29">
    <fill>
      <patternFill patternType="none"/>
    </fill>
    <fill>
      <patternFill patternType="gray125"/>
    </fill>
    <fill>
      <patternFill patternType="solid">
        <fgColor theme="0" tint="-0.14999847407452621"/>
        <bgColor indexed="64"/>
      </patternFill>
    </fill>
    <fill>
      <patternFill patternType="solid">
        <fgColor theme="0" tint="-0.14999847407452621"/>
        <bgColor rgb="FF0000FF"/>
      </patternFill>
    </fill>
    <fill>
      <patternFill patternType="solid">
        <fgColor rgb="FFD9D9D9"/>
        <bgColor rgb="FF0000FF"/>
      </patternFill>
    </fill>
    <fill>
      <patternFill patternType="solid">
        <fgColor rgb="FFD9D9D9"/>
        <bgColor indexed="64"/>
      </patternFill>
    </fill>
    <fill>
      <patternFill patternType="solid">
        <fgColor rgb="FFFFEFBD"/>
        <bgColor rgb="FF0000FF"/>
      </patternFill>
    </fill>
    <fill>
      <patternFill patternType="solid">
        <fgColor theme="2"/>
        <bgColor indexed="64"/>
      </patternFill>
    </fill>
    <fill>
      <patternFill patternType="solid">
        <fgColor rgb="FFDDEBF7"/>
        <bgColor indexed="64"/>
      </patternFill>
    </fill>
    <fill>
      <patternFill patternType="solid">
        <fgColor theme="4" tint="0.79998168889431442"/>
        <bgColor indexed="64"/>
      </patternFill>
    </fill>
    <fill>
      <patternFill patternType="solid">
        <fgColor rgb="FFFFEFBD"/>
        <bgColor indexed="64"/>
      </patternFill>
    </fill>
    <fill>
      <patternFill patternType="solid">
        <fgColor theme="9" tint="0.59999389629810485"/>
        <bgColor indexed="64"/>
      </patternFill>
    </fill>
    <fill>
      <patternFill patternType="solid">
        <fgColor theme="7"/>
        <bgColor indexed="64"/>
      </patternFill>
    </fill>
    <fill>
      <patternFill patternType="solid">
        <fgColor theme="4" tint="0.59999389629810485"/>
        <bgColor indexed="64"/>
      </patternFill>
    </fill>
    <fill>
      <patternFill patternType="solid">
        <fgColor theme="5"/>
        <bgColor indexed="64"/>
      </patternFill>
    </fill>
    <fill>
      <patternFill patternType="solid">
        <fgColor rgb="FFB9FFFF"/>
        <bgColor indexed="64"/>
      </patternFill>
    </fill>
    <fill>
      <patternFill patternType="solid">
        <fgColor theme="7" tint="0.79998168889431442"/>
        <bgColor indexed="64"/>
      </patternFill>
    </fill>
    <fill>
      <patternFill patternType="solid">
        <fgColor theme="7" tint="0.79998168889431442"/>
        <bgColor rgb="FFFFFFFF"/>
      </patternFill>
    </fill>
    <fill>
      <patternFill patternType="solid">
        <fgColor rgb="FFFFFF00"/>
        <bgColor indexed="64"/>
      </patternFill>
    </fill>
    <fill>
      <patternFill patternType="solid">
        <fgColor rgb="FFDCE6F1"/>
        <bgColor indexed="64"/>
      </patternFill>
    </fill>
    <fill>
      <patternFill patternType="solid">
        <fgColor theme="8" tint="0.79998168889431442"/>
        <bgColor indexed="64"/>
      </patternFill>
    </fill>
    <fill>
      <patternFill patternType="solid">
        <fgColor rgb="FF92D050"/>
        <bgColor rgb="FFFF0000"/>
      </patternFill>
    </fill>
    <fill>
      <patternFill patternType="solid">
        <fgColor rgb="FF92D050"/>
        <bgColor indexed="64"/>
      </patternFill>
    </fill>
    <fill>
      <patternFill patternType="solid">
        <fgColor theme="2"/>
        <bgColor rgb="FF0000FF"/>
      </patternFill>
    </fill>
    <fill>
      <patternFill patternType="solid">
        <fgColor theme="0"/>
        <bgColor indexed="64"/>
      </patternFill>
    </fill>
    <fill>
      <patternFill patternType="solid">
        <fgColor rgb="FFEEECE1"/>
        <bgColor indexed="64"/>
      </patternFill>
    </fill>
    <fill>
      <patternFill patternType="solid">
        <fgColor rgb="FF203764"/>
        <bgColor indexed="64"/>
      </patternFill>
    </fill>
    <fill>
      <patternFill patternType="solid">
        <fgColor rgb="FF4472C4"/>
        <bgColor indexed="64"/>
      </patternFill>
    </fill>
    <fill>
      <patternFill patternType="solid">
        <fgColor rgb="FFC5E4ED"/>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s>
  <cellStyleXfs count="5">
    <xf numFmtId="0" fontId="0" fillId="0" borderId="0"/>
    <xf numFmtId="0" fontId="4" fillId="0" borderId="0" applyNumberFormat="0" applyFill="0" applyBorder="0" applyAlignment="0" applyProtection="0">
      <alignment vertical="top"/>
      <protection locked="0"/>
    </xf>
    <xf numFmtId="0" fontId="6" fillId="0" borderId="0"/>
    <xf numFmtId="0" fontId="9" fillId="0" borderId="0"/>
    <xf numFmtId="41" fontId="9" fillId="0" borderId="0" applyFont="0" applyFill="0" applyBorder="0" applyAlignment="0" applyProtection="0"/>
  </cellStyleXfs>
  <cellXfs count="384">
    <xf numFmtId="0" fontId="0" fillId="0" borderId="0" xfId="0"/>
    <xf numFmtId="0" fontId="10" fillId="0" borderId="5" xfId="3" applyFont="1" applyBorder="1"/>
    <xf numFmtId="0" fontId="11" fillId="2" borderId="5" xfId="3" applyFont="1" applyFill="1" applyBorder="1" applyAlignment="1">
      <alignment horizontal="center"/>
    </xf>
    <xf numFmtId="0" fontId="12" fillId="2" borderId="5" xfId="3" applyFont="1" applyFill="1" applyBorder="1" applyAlignment="1">
      <alignment horizontal="center" textRotation="90" wrapText="1"/>
    </xf>
    <xf numFmtId="164" fontId="13" fillId="3" borderId="5" xfId="2" applyNumberFormat="1" applyFont="1" applyFill="1" applyBorder="1" applyAlignment="1">
      <alignment horizontal="center" wrapText="1"/>
    </xf>
    <xf numFmtId="0" fontId="7" fillId="3" borderId="5" xfId="2" applyFont="1" applyFill="1" applyBorder="1" applyAlignment="1">
      <alignment horizontal="center" wrapText="1"/>
    </xf>
    <xf numFmtId="0" fontId="14" fillId="5" borderId="10" xfId="1" applyFont="1" applyFill="1" applyBorder="1" applyAlignment="1" applyProtection="1">
      <alignment horizontal="right" vertical="center"/>
    </xf>
    <xf numFmtId="0" fontId="14" fillId="5" borderId="10" xfId="1" applyFont="1" applyFill="1" applyBorder="1" applyAlignment="1" applyProtection="1">
      <alignment horizontal="center" vertical="center"/>
    </xf>
    <xf numFmtId="0" fontId="14" fillId="5" borderId="10" xfId="1" applyFont="1" applyFill="1" applyBorder="1" applyAlignment="1" applyProtection="1">
      <alignment horizontal="left" vertical="center"/>
    </xf>
    <xf numFmtId="0" fontId="13" fillId="3" borderId="5" xfId="2" applyFont="1" applyFill="1" applyBorder="1" applyAlignment="1">
      <alignment horizontal="center" wrapText="1"/>
    </xf>
    <xf numFmtId="0" fontId="7" fillId="2" borderId="6" xfId="0" applyFont="1" applyFill="1" applyBorder="1" applyAlignment="1">
      <alignment horizontal="center" wrapText="1"/>
    </xf>
    <xf numFmtId="0" fontId="7" fillId="2" borderId="5" xfId="0" applyFont="1" applyFill="1" applyBorder="1" applyAlignment="1">
      <alignment horizontal="center" wrapText="1"/>
    </xf>
    <xf numFmtId="0" fontId="7" fillId="2" borderId="5" xfId="0" applyFont="1" applyFill="1" applyBorder="1" applyAlignment="1">
      <alignment horizontal="center"/>
    </xf>
    <xf numFmtId="0" fontId="7" fillId="2" borderId="5" xfId="3" applyFont="1" applyFill="1" applyBorder="1" applyAlignment="1">
      <alignment horizontal="center" wrapText="1"/>
    </xf>
    <xf numFmtId="0" fontId="15" fillId="2" borderId="5" xfId="3" applyFont="1" applyFill="1" applyBorder="1" applyAlignment="1">
      <alignment horizontal="left" wrapText="1"/>
    </xf>
    <xf numFmtId="0" fontId="7" fillId="6" borderId="10" xfId="2" applyFont="1" applyFill="1" applyBorder="1" applyAlignment="1">
      <alignment horizontal="center" vertical="center" wrapText="1"/>
    </xf>
    <xf numFmtId="0" fontId="7" fillId="6" borderId="11" xfId="2" applyFont="1" applyFill="1" applyBorder="1" applyAlignment="1">
      <alignment horizontal="center" vertical="center" wrapText="1"/>
    </xf>
    <xf numFmtId="0" fontId="7" fillId="6" borderId="11" xfId="2" applyFont="1" applyFill="1" applyBorder="1" applyAlignment="1">
      <alignment horizontal="center" vertical="center"/>
    </xf>
    <xf numFmtId="0" fontId="7" fillId="6" borderId="12" xfId="2" applyFont="1" applyFill="1" applyBorder="1" applyAlignment="1">
      <alignment horizontal="center" vertical="center" wrapText="1"/>
    </xf>
    <xf numFmtId="0" fontId="10" fillId="2" borderId="5" xfId="3" applyFont="1" applyFill="1" applyBorder="1" applyAlignment="1">
      <alignment horizontal="center"/>
    </xf>
    <xf numFmtId="1" fontId="11" fillId="7" borderId="5" xfId="3" applyNumberFormat="1" applyFont="1" applyFill="1" applyBorder="1" applyAlignment="1">
      <alignment horizontal="center"/>
    </xf>
    <xf numFmtId="0" fontId="11" fillId="7" borderId="5" xfId="3" applyFont="1" applyFill="1" applyBorder="1" applyAlignment="1">
      <alignment horizontal="center"/>
    </xf>
    <xf numFmtId="2" fontId="16" fillId="0" borderId="5" xfId="3" applyNumberFormat="1" applyFont="1" applyBorder="1" applyAlignment="1">
      <alignment horizontal="center" vertical="center"/>
    </xf>
    <xf numFmtId="0" fontId="10" fillId="8" borderId="5" xfId="3" applyFont="1" applyFill="1" applyBorder="1" applyAlignment="1">
      <alignment vertical="center" wrapText="1"/>
    </xf>
    <xf numFmtId="0" fontId="10" fillId="9" borderId="5" xfId="3" applyFont="1" applyFill="1" applyBorder="1" applyAlignment="1">
      <alignment horizontal="center" vertical="center" wrapText="1"/>
    </xf>
    <xf numFmtId="0" fontId="10" fillId="9" borderId="5" xfId="3" applyFont="1" applyFill="1" applyBorder="1" applyAlignment="1">
      <alignment horizontal="center" vertical="center"/>
    </xf>
    <xf numFmtId="3" fontId="10" fillId="9" borderId="5" xfId="4" applyNumberFormat="1" applyFont="1" applyFill="1" applyBorder="1" applyAlignment="1">
      <alignment horizontal="right" vertical="center"/>
    </xf>
    <xf numFmtId="0" fontId="16" fillId="9" borderId="5" xfId="3" applyFont="1" applyFill="1" applyBorder="1" applyAlignment="1">
      <alignment horizontal="center" vertical="center"/>
    </xf>
    <xf numFmtId="164" fontId="17" fillId="9" borderId="5" xfId="0" applyNumberFormat="1" applyFont="1" applyFill="1" applyBorder="1" applyAlignment="1">
      <alignment horizontal="center" vertical="center" wrapText="1"/>
    </xf>
    <xf numFmtId="41" fontId="10" fillId="9" borderId="5" xfId="4" applyFont="1" applyFill="1" applyBorder="1" applyAlignment="1">
      <alignment horizontal="right" vertical="center"/>
    </xf>
    <xf numFmtId="0" fontId="10" fillId="9" borderId="5" xfId="0" applyFont="1" applyFill="1" applyBorder="1" applyAlignment="1">
      <alignment horizontal="center" vertical="center"/>
    </xf>
    <xf numFmtId="0" fontId="18" fillId="9" borderId="5" xfId="0" applyFont="1" applyFill="1" applyBorder="1" applyAlignment="1">
      <alignment horizontal="left" vertical="center" wrapText="1"/>
    </xf>
    <xf numFmtId="0" fontId="18" fillId="9" borderId="5" xfId="3" applyFont="1" applyFill="1" applyBorder="1" applyAlignment="1">
      <alignment vertical="center" wrapText="1"/>
    </xf>
    <xf numFmtId="0" fontId="10" fillId="10" borderId="5" xfId="3" applyFont="1" applyFill="1" applyBorder="1" applyAlignment="1">
      <alignment horizontal="center" vertical="center" wrapText="1"/>
    </xf>
    <xf numFmtId="0" fontId="10" fillId="10" borderId="5" xfId="2" applyFont="1" applyFill="1" applyBorder="1" applyAlignment="1">
      <alignment horizontal="center" vertical="center" wrapText="1"/>
    </xf>
    <xf numFmtId="0" fontId="10" fillId="10" borderId="5" xfId="3" applyFont="1" applyFill="1" applyBorder="1" applyAlignment="1">
      <alignment horizontal="center" vertical="center"/>
    </xf>
    <xf numFmtId="2" fontId="11" fillId="0" borderId="5" xfId="3" applyNumberFormat="1" applyFont="1" applyBorder="1" applyAlignment="1">
      <alignment horizontal="center" vertical="center"/>
    </xf>
    <xf numFmtId="0" fontId="11" fillId="0" borderId="5" xfId="3" applyFont="1" applyBorder="1" applyAlignment="1">
      <alignment horizontal="center" vertical="center"/>
    </xf>
    <xf numFmtId="0" fontId="19" fillId="11" borderId="5" xfId="1" applyFont="1" applyFill="1" applyBorder="1" applyAlignment="1" applyProtection="1">
      <alignment horizontal="center" vertical="center"/>
    </xf>
    <xf numFmtId="164" fontId="17" fillId="9" borderId="6" xfId="0" applyNumberFormat="1" applyFont="1" applyFill="1" applyBorder="1" applyAlignment="1">
      <alignment horizontal="center" vertical="center" wrapText="1"/>
    </xf>
    <xf numFmtId="0" fontId="16" fillId="12" borderId="5" xfId="3" applyFont="1" applyFill="1" applyBorder="1" applyAlignment="1">
      <alignment horizontal="center" vertical="center"/>
    </xf>
    <xf numFmtId="3" fontId="10" fillId="9" borderId="5" xfId="4" applyNumberFormat="1" applyFont="1" applyFill="1" applyBorder="1" applyAlignment="1">
      <alignment horizontal="right" vertical="center" wrapText="1"/>
    </xf>
    <xf numFmtId="0" fontId="16" fillId="13" borderId="5" xfId="3" applyFont="1" applyFill="1" applyBorder="1" applyAlignment="1">
      <alignment horizontal="center" vertical="center"/>
    </xf>
    <xf numFmtId="0" fontId="10" fillId="14" borderId="5" xfId="3" applyFont="1" applyFill="1" applyBorder="1" applyAlignment="1">
      <alignment horizontal="center" vertical="center"/>
    </xf>
    <xf numFmtId="0" fontId="16" fillId="15" borderId="5" xfId="3" applyFont="1" applyFill="1" applyBorder="1" applyAlignment="1">
      <alignment horizontal="center" vertical="center"/>
    </xf>
    <xf numFmtId="0" fontId="6" fillId="9" borderId="5" xfId="1" applyFont="1" applyFill="1" applyBorder="1" applyAlignment="1" applyProtection="1">
      <alignment horizontal="left" vertical="center" wrapText="1"/>
    </xf>
    <xf numFmtId="0" fontId="10" fillId="9" borderId="5" xfId="3" applyFont="1" applyFill="1" applyBorder="1" applyAlignment="1">
      <alignment vertical="center" wrapText="1"/>
    </xf>
    <xf numFmtId="37" fontId="10" fillId="9" borderId="5" xfId="4" applyNumberFormat="1" applyFont="1" applyFill="1" applyBorder="1" applyAlignment="1">
      <alignment horizontal="right" vertical="center"/>
    </xf>
    <xf numFmtId="0" fontId="10" fillId="16" borderId="5" xfId="2" applyFont="1" applyFill="1" applyBorder="1" applyAlignment="1">
      <alignment horizontal="left" vertical="center" wrapText="1"/>
    </xf>
    <xf numFmtId="0" fontId="10" fillId="16" borderId="5" xfId="2" applyFont="1" applyFill="1" applyBorder="1" applyAlignment="1">
      <alignment horizontal="center" vertical="center"/>
    </xf>
    <xf numFmtId="3" fontId="10" fillId="16" borderId="5" xfId="2" applyNumberFormat="1" applyFont="1" applyFill="1" applyBorder="1" applyAlignment="1">
      <alignment horizontal="right" vertical="center"/>
    </xf>
    <xf numFmtId="0" fontId="16" fillId="16" borderId="5" xfId="2" applyFont="1" applyFill="1" applyBorder="1" applyAlignment="1">
      <alignment horizontal="center" vertical="center"/>
    </xf>
    <xf numFmtId="164" fontId="17" fillId="16" borderId="6" xfId="0" applyNumberFormat="1" applyFont="1" applyFill="1" applyBorder="1" applyAlignment="1">
      <alignment horizontal="center" vertical="center" wrapText="1"/>
    </xf>
    <xf numFmtId="165" fontId="10" fillId="16" borderId="5" xfId="2" applyNumberFormat="1" applyFont="1" applyFill="1" applyBorder="1" applyAlignment="1">
      <alignment horizontal="right" vertical="center"/>
    </xf>
    <xf numFmtId="0" fontId="18" fillId="16" borderId="5" xfId="0" applyFont="1" applyFill="1" applyBorder="1" applyAlignment="1">
      <alignment horizontal="left" vertical="center" wrapText="1"/>
    </xf>
    <xf numFmtId="0" fontId="18" fillId="16" borderId="5" xfId="3" applyFont="1" applyFill="1" applyBorder="1" applyAlignment="1">
      <alignment horizontal="left" vertical="center" wrapText="1"/>
    </xf>
    <xf numFmtId="0" fontId="10" fillId="0" borderId="5" xfId="3" applyFont="1" applyBorder="1" applyAlignment="1">
      <alignment horizontal="center"/>
    </xf>
    <xf numFmtId="0" fontId="16" fillId="0" borderId="5" xfId="3" applyFont="1" applyBorder="1" applyAlignment="1">
      <alignment horizontal="center"/>
    </xf>
    <xf numFmtId="0" fontId="16" fillId="14" borderId="5" xfId="3" applyFont="1" applyFill="1" applyBorder="1" applyAlignment="1">
      <alignment horizontal="center" vertical="center"/>
    </xf>
    <xf numFmtId="0" fontId="10" fillId="17" borderId="5" xfId="2" applyFont="1" applyFill="1" applyBorder="1" applyAlignment="1">
      <alignment horizontal="center" vertical="center"/>
    </xf>
    <xf numFmtId="1" fontId="16" fillId="13" borderId="5" xfId="3" applyNumberFormat="1" applyFont="1" applyFill="1" applyBorder="1" applyAlignment="1">
      <alignment horizontal="center" vertical="center"/>
    </xf>
    <xf numFmtId="166" fontId="17" fillId="16" borderId="5" xfId="0" applyNumberFormat="1" applyFont="1" applyFill="1" applyBorder="1" applyAlignment="1">
      <alignment horizontal="center" vertical="center" wrapText="1"/>
    </xf>
    <xf numFmtId="41" fontId="10" fillId="16" borderId="5" xfId="2" applyNumberFormat="1" applyFont="1" applyFill="1" applyBorder="1" applyAlignment="1">
      <alignment horizontal="right" vertical="center"/>
    </xf>
    <xf numFmtId="1" fontId="10" fillId="16" borderId="5" xfId="2" applyNumberFormat="1" applyFont="1" applyFill="1" applyBorder="1" applyAlignment="1">
      <alignment horizontal="center" vertical="center"/>
    </xf>
    <xf numFmtId="167" fontId="16" fillId="0" borderId="5" xfId="3" applyNumberFormat="1" applyFont="1" applyBorder="1" applyAlignment="1">
      <alignment horizontal="center"/>
    </xf>
    <xf numFmtId="0" fontId="10" fillId="0" borderId="5" xfId="3" applyFont="1" applyBorder="1" applyAlignment="1">
      <alignment horizontal="center" vertical="center"/>
    </xf>
    <xf numFmtId="164" fontId="17" fillId="16" borderId="5" xfId="0" applyNumberFormat="1" applyFont="1" applyFill="1" applyBorder="1" applyAlignment="1">
      <alignment horizontal="center" vertical="center" wrapText="1"/>
    </xf>
    <xf numFmtId="0" fontId="9" fillId="16" borderId="5" xfId="2" applyFont="1" applyFill="1" applyBorder="1" applyAlignment="1">
      <alignment horizontal="center" vertical="center"/>
    </xf>
    <xf numFmtId="0" fontId="16" fillId="17" borderId="5" xfId="2" applyFont="1" applyFill="1" applyBorder="1" applyAlignment="1">
      <alignment horizontal="center" vertical="center"/>
    </xf>
    <xf numFmtId="165" fontId="10" fillId="17" borderId="5" xfId="2" applyNumberFormat="1" applyFont="1" applyFill="1" applyBorder="1" applyAlignment="1">
      <alignment horizontal="right" vertical="center"/>
    </xf>
    <xf numFmtId="0" fontId="18" fillId="16" borderId="5" xfId="2" applyFont="1" applyFill="1" applyBorder="1" applyAlignment="1">
      <alignment horizontal="left" vertical="center" wrapText="1"/>
    </xf>
    <xf numFmtId="0" fontId="13" fillId="12" borderId="5" xfId="3" applyFont="1" applyFill="1" applyBorder="1" applyAlignment="1">
      <alignment horizontal="center" vertical="center"/>
    </xf>
    <xf numFmtId="3" fontId="10" fillId="16" borderId="5" xfId="2" applyNumberFormat="1" applyFont="1" applyFill="1" applyBorder="1" applyAlignment="1">
      <alignment horizontal="right" vertical="center" wrapText="1"/>
    </xf>
    <xf numFmtId="165" fontId="10" fillId="17" borderId="5" xfId="2" applyNumberFormat="1" applyFont="1" applyFill="1" applyBorder="1" applyAlignment="1">
      <alignment horizontal="right" vertical="center" wrapText="1"/>
    </xf>
    <xf numFmtId="0" fontId="18" fillId="16" borderId="0" xfId="3" applyFont="1" applyFill="1" applyAlignment="1">
      <alignment horizontal="left" vertical="center" wrapText="1"/>
    </xf>
    <xf numFmtId="1" fontId="10" fillId="13" borderId="5" xfId="3" applyNumberFormat="1" applyFont="1" applyFill="1" applyBorder="1" applyAlignment="1">
      <alignment horizontal="center" vertical="center"/>
    </xf>
    <xf numFmtId="0" fontId="21" fillId="16" borderId="5" xfId="2" applyFont="1" applyFill="1" applyBorder="1" applyAlignment="1">
      <alignment horizontal="left" vertical="center" wrapText="1"/>
    </xf>
    <xf numFmtId="0" fontId="10" fillId="17" borderId="5" xfId="2" applyFont="1" applyFill="1" applyBorder="1" applyAlignment="1">
      <alignment horizontal="center" vertical="center" wrapText="1"/>
    </xf>
    <xf numFmtId="0" fontId="16" fillId="15" borderId="6" xfId="3" applyFont="1" applyFill="1" applyBorder="1" applyAlignment="1">
      <alignment horizontal="center" vertical="center"/>
    </xf>
    <xf numFmtId="0" fontId="10" fillId="16" borderId="5" xfId="2" applyFont="1" applyFill="1" applyBorder="1" applyAlignment="1">
      <alignment horizontal="center" vertical="center" wrapText="1"/>
    </xf>
    <xf numFmtId="0" fontId="18" fillId="16" borderId="5" xfId="3" applyFont="1" applyFill="1" applyBorder="1" applyAlignment="1">
      <alignment vertical="center" wrapText="1"/>
    </xf>
    <xf numFmtId="3" fontId="10" fillId="9" borderId="5" xfId="2" applyNumberFormat="1" applyFont="1" applyFill="1" applyBorder="1" applyAlignment="1">
      <alignment horizontal="right" vertical="center"/>
    </xf>
    <xf numFmtId="0" fontId="10" fillId="9" borderId="5" xfId="3" applyFont="1" applyFill="1" applyBorder="1" applyAlignment="1">
      <alignment horizontal="left" vertical="center" wrapText="1"/>
    </xf>
    <xf numFmtId="0" fontId="10" fillId="7" borderId="5" xfId="3" applyFont="1" applyFill="1" applyBorder="1"/>
    <xf numFmtId="166" fontId="17" fillId="9" borderId="6" xfId="0" applyNumberFormat="1" applyFont="1" applyFill="1" applyBorder="1" applyAlignment="1">
      <alignment horizontal="center" vertical="center" wrapText="1"/>
    </xf>
    <xf numFmtId="0" fontId="10" fillId="9" borderId="5" xfId="2" applyFont="1" applyFill="1" applyBorder="1" applyAlignment="1">
      <alignment horizontal="left" vertical="center" wrapText="1"/>
    </xf>
    <xf numFmtId="0" fontId="22" fillId="9" borderId="5" xfId="2" applyFont="1" applyFill="1" applyBorder="1" applyAlignment="1">
      <alignment horizontal="center" vertical="center"/>
    </xf>
    <xf numFmtId="0" fontId="20" fillId="9" borderId="5" xfId="2" applyFont="1" applyFill="1" applyBorder="1" applyAlignment="1">
      <alignment horizontal="center" vertical="center"/>
    </xf>
    <xf numFmtId="165" fontId="10" fillId="9" borderId="5" xfId="2" applyNumberFormat="1" applyFont="1" applyFill="1" applyBorder="1" applyAlignment="1">
      <alignment horizontal="right" vertical="center"/>
    </xf>
    <xf numFmtId="0" fontId="18" fillId="9" borderId="5" xfId="3" applyFont="1" applyFill="1" applyBorder="1" applyAlignment="1">
      <alignment horizontal="left" vertical="center" wrapText="1"/>
    </xf>
    <xf numFmtId="166" fontId="17" fillId="9" borderId="5" xfId="0" applyNumberFormat="1" applyFont="1" applyFill="1" applyBorder="1" applyAlignment="1">
      <alignment horizontal="center" vertical="center" wrapText="1"/>
    </xf>
    <xf numFmtId="0" fontId="23" fillId="9" borderId="5" xfId="2" applyFont="1" applyFill="1" applyBorder="1" applyAlignment="1">
      <alignment horizontal="left" vertical="center" wrapText="1"/>
    </xf>
    <xf numFmtId="41" fontId="10" fillId="9" borderId="5" xfId="4" applyFont="1" applyFill="1" applyBorder="1" applyAlignment="1">
      <alignment horizontal="right" vertical="center" wrapText="1"/>
    </xf>
    <xf numFmtId="0" fontId="17" fillId="9" borderId="5" xfId="3" applyFont="1" applyFill="1" applyBorder="1" applyAlignment="1">
      <alignment horizontal="center" vertical="center"/>
    </xf>
    <xf numFmtId="0" fontId="10" fillId="9" borderId="5" xfId="3" quotePrefix="1" applyFont="1" applyFill="1" applyBorder="1" applyAlignment="1">
      <alignment horizontal="center" vertical="center"/>
    </xf>
    <xf numFmtId="1" fontId="10" fillId="9" borderId="5" xfId="0" applyNumberFormat="1" applyFont="1" applyFill="1" applyBorder="1" applyAlignment="1">
      <alignment horizontal="center" vertical="center"/>
    </xf>
    <xf numFmtId="0" fontId="10" fillId="18" borderId="5" xfId="3" applyFont="1" applyFill="1" applyBorder="1"/>
    <xf numFmtId="15" fontId="17" fillId="9" borderId="5" xfId="3" applyNumberFormat="1" applyFont="1" applyFill="1" applyBorder="1" applyAlignment="1">
      <alignment horizontal="center" vertical="center"/>
    </xf>
    <xf numFmtId="0" fontId="10" fillId="16" borderId="5" xfId="3" applyFont="1" applyFill="1" applyBorder="1" applyAlignment="1">
      <alignment vertical="center" wrapText="1"/>
    </xf>
    <xf numFmtId="0" fontId="10" fillId="16" borderId="5" xfId="3" applyFont="1" applyFill="1" applyBorder="1" applyAlignment="1">
      <alignment horizontal="center" vertical="center" wrapText="1"/>
    </xf>
    <xf numFmtId="0" fontId="10" fillId="16" borderId="5" xfId="3" applyFont="1" applyFill="1" applyBorder="1" applyAlignment="1">
      <alignment horizontal="center" vertical="center"/>
    </xf>
    <xf numFmtId="0" fontId="16" fillId="16" borderId="5" xfId="3" applyFont="1" applyFill="1" applyBorder="1" applyAlignment="1">
      <alignment horizontal="center" vertical="center"/>
    </xf>
    <xf numFmtId="41" fontId="10" fillId="16" borderId="5" xfId="4" applyFont="1" applyFill="1" applyBorder="1" applyAlignment="1">
      <alignment horizontal="right" vertical="center"/>
    </xf>
    <xf numFmtId="0" fontId="10" fillId="16" borderId="5" xfId="0" applyFont="1" applyFill="1" applyBorder="1" applyAlignment="1">
      <alignment horizontal="center" vertical="center"/>
    </xf>
    <xf numFmtId="0" fontId="20" fillId="10" borderId="5" xfId="0" applyFont="1" applyFill="1" applyBorder="1" applyAlignment="1">
      <alignment horizontal="center" vertical="center" wrapText="1"/>
    </xf>
    <xf numFmtId="0" fontId="20" fillId="10" borderId="5" xfId="0" applyFont="1" applyFill="1" applyBorder="1" applyAlignment="1">
      <alignment horizontal="center" vertical="center"/>
    </xf>
    <xf numFmtId="0" fontId="20" fillId="0" borderId="5" xfId="0" applyFont="1" applyBorder="1"/>
    <xf numFmtId="0" fontId="0" fillId="0" borderId="5" xfId="0" applyBorder="1"/>
    <xf numFmtId="15" fontId="17" fillId="16" borderId="5" xfId="0" applyNumberFormat="1" applyFont="1" applyFill="1" applyBorder="1" applyAlignment="1">
      <alignment horizontal="center" vertical="center" wrapText="1"/>
    </xf>
    <xf numFmtId="0" fontId="17" fillId="16" borderId="5" xfId="0" applyFont="1" applyFill="1" applyBorder="1" applyAlignment="1">
      <alignment horizontal="center" vertical="center" wrapText="1"/>
    </xf>
    <xf numFmtId="0" fontId="10" fillId="16" borderId="5" xfId="0" applyFont="1" applyFill="1" applyBorder="1" applyAlignment="1">
      <alignment horizontal="right" vertical="center"/>
    </xf>
    <xf numFmtId="168" fontId="10" fillId="16" borderId="5" xfId="0" applyNumberFormat="1" applyFont="1" applyFill="1" applyBorder="1" applyAlignment="1">
      <alignment horizontal="center" vertical="center"/>
    </xf>
    <xf numFmtId="0" fontId="24" fillId="16" borderId="5" xfId="0" applyFont="1" applyFill="1" applyBorder="1" applyAlignment="1">
      <alignment horizontal="left" vertical="center" wrapText="1"/>
    </xf>
    <xf numFmtId="0" fontId="20" fillId="17" borderId="5" xfId="2" applyFont="1" applyFill="1" applyBorder="1" applyAlignment="1">
      <alignment horizontal="center" vertical="center"/>
    </xf>
    <xf numFmtId="0" fontId="22" fillId="16" borderId="5" xfId="2" applyFont="1" applyFill="1" applyBorder="1" applyAlignment="1">
      <alignment horizontal="center" vertical="center"/>
    </xf>
    <xf numFmtId="0" fontId="20" fillId="16" borderId="5" xfId="2" applyFont="1" applyFill="1" applyBorder="1" applyAlignment="1">
      <alignment horizontal="center" vertical="center"/>
    </xf>
    <xf numFmtId="0" fontId="23" fillId="16" borderId="5" xfId="2" applyFont="1" applyFill="1" applyBorder="1" applyAlignment="1">
      <alignment horizontal="left" vertical="center" wrapText="1"/>
    </xf>
    <xf numFmtId="0" fontId="10" fillId="0" borderId="5" xfId="3" applyFont="1" applyBorder="1" applyAlignment="1">
      <alignment horizontal="left" vertical="center"/>
    </xf>
    <xf numFmtId="0" fontId="17" fillId="16" borderId="5" xfId="3" applyFont="1" applyFill="1" applyBorder="1" applyAlignment="1">
      <alignment horizontal="center" vertical="center"/>
    </xf>
    <xf numFmtId="0" fontId="10" fillId="0" borderId="12" xfId="3" applyFont="1" applyBorder="1"/>
    <xf numFmtId="15" fontId="17" fillId="16" borderId="5" xfId="3" applyNumberFormat="1" applyFont="1" applyFill="1" applyBorder="1" applyAlignment="1">
      <alignment horizontal="center" vertical="center"/>
    </xf>
    <xf numFmtId="0" fontId="10" fillId="0" borderId="0" xfId="3" applyFont="1"/>
    <xf numFmtId="0" fontId="9" fillId="0" borderId="0" xfId="3"/>
    <xf numFmtId="0" fontId="25" fillId="16" borderId="5" xfId="3" applyFont="1" applyFill="1" applyBorder="1" applyAlignment="1">
      <alignment horizontal="center" vertical="center"/>
    </xf>
    <xf numFmtId="1" fontId="10" fillId="16" borderId="5" xfId="0" applyNumberFormat="1" applyFont="1" applyFill="1" applyBorder="1" applyAlignment="1">
      <alignment horizontal="center" vertical="center"/>
    </xf>
    <xf numFmtId="1" fontId="10" fillId="12" borderId="5" xfId="3" applyNumberFormat="1" applyFont="1" applyFill="1" applyBorder="1" applyAlignment="1">
      <alignment horizontal="center" vertical="center"/>
    </xf>
    <xf numFmtId="0" fontId="10" fillId="9" borderId="5" xfId="3" applyFont="1" applyFill="1" applyBorder="1" applyAlignment="1">
      <alignment horizontal="left" vertical="center"/>
    </xf>
    <xf numFmtId="0" fontId="10" fillId="9" borderId="5" xfId="2" applyFont="1" applyFill="1" applyBorder="1" applyAlignment="1">
      <alignment horizontal="center" vertical="center" wrapText="1"/>
    </xf>
    <xf numFmtId="0" fontId="10" fillId="9" borderId="5" xfId="3" applyFont="1" applyFill="1" applyBorder="1"/>
    <xf numFmtId="2" fontId="11" fillId="9" borderId="5" xfId="3" applyNumberFormat="1" applyFont="1" applyFill="1" applyBorder="1" applyAlignment="1">
      <alignment horizontal="center"/>
    </xf>
    <xf numFmtId="0" fontId="25" fillId="0" borderId="5" xfId="3" applyFont="1" applyBorder="1" applyAlignment="1">
      <alignment vertical="center" wrapText="1"/>
    </xf>
    <xf numFmtId="1" fontId="10" fillId="14" borderId="5" xfId="3" applyNumberFormat="1" applyFont="1" applyFill="1" applyBorder="1" applyAlignment="1">
      <alignment horizontal="center" vertical="center"/>
    </xf>
    <xf numFmtId="166" fontId="17" fillId="19" borderId="5" xfId="0" applyNumberFormat="1" applyFont="1" applyFill="1" applyBorder="1" applyAlignment="1">
      <alignment horizontal="center" vertical="center" wrapText="1"/>
    </xf>
    <xf numFmtId="0" fontId="17" fillId="19" borderId="5" xfId="3" applyFont="1" applyFill="1" applyBorder="1" applyAlignment="1">
      <alignment horizontal="center" vertical="center"/>
    </xf>
    <xf numFmtId="0" fontId="17" fillId="0" borderId="5" xfId="3" applyFont="1" applyBorder="1" applyAlignment="1">
      <alignment horizontal="center" vertical="center"/>
    </xf>
    <xf numFmtId="0" fontId="6" fillId="0" borderId="0" xfId="0" applyFont="1"/>
    <xf numFmtId="0" fontId="18" fillId="9" borderId="1" xfId="3" applyFont="1" applyFill="1" applyBorder="1" applyAlignment="1">
      <alignment vertical="center" wrapText="1"/>
    </xf>
    <xf numFmtId="0" fontId="9" fillId="0" borderId="5" xfId="3" applyBorder="1"/>
    <xf numFmtId="0" fontId="10" fillId="7" borderId="0" xfId="3" applyFont="1" applyFill="1"/>
    <xf numFmtId="0" fontId="9" fillId="0" borderId="12" xfId="3" applyBorder="1"/>
    <xf numFmtId="0" fontId="18" fillId="16" borderId="5" xfId="0" applyFont="1" applyFill="1" applyBorder="1" applyAlignment="1">
      <alignment horizontal="center" vertical="center" wrapText="1"/>
    </xf>
    <xf numFmtId="0" fontId="16" fillId="0" borderId="12" xfId="3" applyFont="1" applyBorder="1" applyAlignment="1">
      <alignment horizontal="center"/>
    </xf>
    <xf numFmtId="0" fontId="16" fillId="0" borderId="5" xfId="3" applyFont="1" applyBorder="1" applyAlignment="1">
      <alignment horizontal="center" vertical="center"/>
    </xf>
    <xf numFmtId="0" fontId="10" fillId="0" borderId="5" xfId="3" applyFont="1" applyBorder="1" applyAlignment="1">
      <alignment vertical="center" wrapText="1"/>
    </xf>
    <xf numFmtId="0" fontId="9" fillId="0" borderId="5" xfId="3" applyBorder="1" applyAlignment="1">
      <alignment horizontal="center" vertical="center"/>
    </xf>
    <xf numFmtId="0" fontId="9" fillId="0" borderId="5" xfId="3" applyBorder="1" applyAlignment="1">
      <alignment horizontal="right" vertical="center"/>
    </xf>
    <xf numFmtId="0" fontId="6" fillId="0" borderId="5" xfId="0" applyFont="1" applyBorder="1" applyAlignment="1">
      <alignment vertical="center"/>
    </xf>
    <xf numFmtId="0" fontId="0" fillId="0" borderId="5" xfId="0" applyBorder="1" applyAlignment="1">
      <alignment horizontal="center" vertical="center"/>
    </xf>
    <xf numFmtId="0" fontId="6" fillId="0" borderId="5" xfId="0" applyFont="1" applyBorder="1" applyAlignment="1">
      <alignment vertical="center" wrapText="1"/>
    </xf>
    <xf numFmtId="0" fontId="18" fillId="0" borderId="5" xfId="0" applyFont="1" applyBorder="1" applyAlignment="1">
      <alignment horizontal="left" vertical="center" wrapText="1"/>
    </xf>
    <xf numFmtId="0" fontId="18" fillId="0" borderId="5" xfId="3" applyFont="1" applyBorder="1" applyAlignment="1">
      <alignment vertical="center" wrapText="1"/>
    </xf>
    <xf numFmtId="0" fontId="10" fillId="0" borderId="5" xfId="3" applyFont="1" applyBorder="1" applyAlignment="1">
      <alignment horizontal="center" vertical="center" wrapText="1"/>
    </xf>
    <xf numFmtId="0" fontId="10" fillId="0" borderId="4" xfId="3" applyFont="1" applyBorder="1"/>
    <xf numFmtId="2" fontId="10" fillId="0" borderId="1" xfId="3" applyNumberFormat="1" applyFont="1" applyBorder="1"/>
    <xf numFmtId="2" fontId="11" fillId="2" borderId="1" xfId="3" applyNumberFormat="1" applyFont="1" applyFill="1" applyBorder="1" applyAlignment="1">
      <alignment horizontal="center"/>
    </xf>
    <xf numFmtId="2" fontId="10" fillId="0" borderId="5" xfId="3" applyNumberFormat="1" applyFont="1" applyBorder="1"/>
    <xf numFmtId="0" fontId="13" fillId="0" borderId="5" xfId="3" applyFont="1" applyBorder="1" applyAlignment="1">
      <alignment horizontal="center" vertical="center"/>
    </xf>
    <xf numFmtId="0" fontId="10" fillId="7" borderId="13" xfId="3" applyFont="1" applyFill="1" applyBorder="1"/>
    <xf numFmtId="0" fontId="10" fillId="7" borderId="14" xfId="3" applyFont="1" applyFill="1" applyBorder="1"/>
    <xf numFmtId="2" fontId="8" fillId="7" borderId="14" xfId="3" applyNumberFormat="1" applyFont="1" applyFill="1" applyBorder="1"/>
    <xf numFmtId="2" fontId="10" fillId="7" borderId="14" xfId="3" applyNumberFormat="1" applyFont="1" applyFill="1" applyBorder="1"/>
    <xf numFmtId="2" fontId="11" fillId="7" borderId="15" xfId="3" applyNumberFormat="1" applyFont="1" applyFill="1" applyBorder="1" applyAlignment="1">
      <alignment horizontal="center"/>
    </xf>
    <xf numFmtId="0" fontId="26" fillId="0" borderId="5" xfId="3" applyFont="1" applyBorder="1" applyAlignment="1">
      <alignment horizontal="center" vertical="center"/>
    </xf>
    <xf numFmtId="0" fontId="7" fillId="0" borderId="12" xfId="3" applyFont="1" applyBorder="1"/>
    <xf numFmtId="2" fontId="10" fillId="0" borderId="16" xfId="3" applyNumberFormat="1" applyFont="1" applyBorder="1"/>
    <xf numFmtId="0" fontId="27" fillId="20" borderId="5" xfId="3" applyFont="1" applyFill="1" applyBorder="1" applyAlignment="1">
      <alignment vertical="center"/>
    </xf>
    <xf numFmtId="0" fontId="9" fillId="20" borderId="0" xfId="3" applyFill="1" applyAlignment="1">
      <alignment vertical="center" wrapText="1"/>
    </xf>
    <xf numFmtId="0" fontId="7" fillId="0" borderId="17" xfId="3" applyFont="1" applyBorder="1"/>
    <xf numFmtId="2" fontId="10" fillId="0" borderId="18" xfId="3" applyNumberFormat="1" applyFont="1" applyBorder="1"/>
    <xf numFmtId="2" fontId="11" fillId="2" borderId="18" xfId="3" applyNumberFormat="1" applyFont="1" applyFill="1" applyBorder="1" applyAlignment="1">
      <alignment horizontal="right"/>
    </xf>
    <xf numFmtId="2" fontId="10" fillId="0" borderId="19" xfId="3" applyNumberFormat="1" applyFont="1" applyBorder="1"/>
    <xf numFmtId="0" fontId="13" fillId="14" borderId="5" xfId="3" applyFont="1" applyFill="1" applyBorder="1" applyAlignment="1">
      <alignment horizontal="center" vertical="center"/>
    </xf>
    <xf numFmtId="0" fontId="7" fillId="20" borderId="5" xfId="3" applyFont="1" applyFill="1" applyBorder="1" applyAlignment="1">
      <alignment horizontal="left" vertical="center" wrapText="1"/>
    </xf>
    <xf numFmtId="0" fontId="28" fillId="0" borderId="5" xfId="3" applyFont="1" applyBorder="1" applyAlignment="1">
      <alignment horizontal="left" vertical="center"/>
    </xf>
    <xf numFmtId="0" fontId="9" fillId="0" borderId="5" xfId="3" applyBorder="1" applyAlignment="1">
      <alignment vertical="center"/>
    </xf>
    <xf numFmtId="0" fontId="29" fillId="0" borderId="5" xfId="3" applyFont="1" applyBorder="1" applyAlignment="1">
      <alignment vertical="center"/>
    </xf>
    <xf numFmtId="0" fontId="30" fillId="0" borderId="5" xfId="3" applyFont="1" applyBorder="1" applyAlignment="1">
      <alignment vertical="center"/>
    </xf>
    <xf numFmtId="0" fontId="10" fillId="0" borderId="1" xfId="3" applyFont="1" applyBorder="1"/>
    <xf numFmtId="0" fontId="13" fillId="13" borderId="5" xfId="3" applyFont="1" applyFill="1" applyBorder="1" applyAlignment="1">
      <alignment horizontal="center" vertical="center"/>
    </xf>
    <xf numFmtId="2" fontId="7" fillId="0" borderId="12" xfId="3" applyNumberFormat="1" applyFont="1" applyBorder="1"/>
    <xf numFmtId="2" fontId="11" fillId="0" borderId="5" xfId="3" applyNumberFormat="1" applyFont="1" applyBorder="1" applyAlignment="1">
      <alignment horizontal="right"/>
    </xf>
    <xf numFmtId="2" fontId="10" fillId="0" borderId="20" xfId="3" applyNumberFormat="1" applyFont="1" applyBorder="1"/>
    <xf numFmtId="0" fontId="6" fillId="0" borderId="0" xfId="2"/>
    <xf numFmtId="0" fontId="32" fillId="15" borderId="5" xfId="1" applyFont="1" applyFill="1" applyBorder="1" applyAlignment="1" applyProtection="1">
      <alignment horizontal="center" vertical="center"/>
    </xf>
    <xf numFmtId="0" fontId="33" fillId="0" borderId="5" xfId="3" applyFont="1" applyBorder="1" applyAlignment="1">
      <alignment horizontal="center" vertical="center"/>
    </xf>
    <xf numFmtId="2" fontId="7" fillId="0" borderId="17" xfId="3" applyNumberFormat="1" applyFont="1" applyBorder="1"/>
    <xf numFmtId="2" fontId="10" fillId="0" borderId="21" xfId="3" applyNumberFormat="1" applyFont="1" applyBorder="1" applyAlignment="1">
      <alignment horizontal="right"/>
    </xf>
    <xf numFmtId="2" fontId="7" fillId="0" borderId="19" xfId="3" applyNumberFormat="1" applyFont="1" applyBorder="1"/>
    <xf numFmtId="0" fontId="32" fillId="11" borderId="5" xfId="1" applyFont="1" applyFill="1" applyBorder="1" applyAlignment="1" applyProtection="1">
      <alignment horizontal="center" vertical="center"/>
    </xf>
    <xf numFmtId="2" fontId="7" fillId="0" borderId="4" xfId="3" applyNumberFormat="1" applyFont="1" applyBorder="1"/>
    <xf numFmtId="2" fontId="10" fillId="0" borderId="2" xfId="3" applyNumberFormat="1" applyFont="1" applyBorder="1" applyAlignment="1">
      <alignment horizontal="right"/>
    </xf>
    <xf numFmtId="2" fontId="7" fillId="0" borderId="2" xfId="3" applyNumberFormat="1" applyFont="1" applyBorder="1"/>
    <xf numFmtId="0" fontId="4" fillId="0" borderId="5" xfId="1" applyBorder="1" applyAlignment="1" applyProtection="1">
      <alignment horizontal="left" vertical="center"/>
    </xf>
    <xf numFmtId="0" fontId="10" fillId="0" borderId="5" xfId="3" applyFont="1" applyBorder="1" applyAlignment="1">
      <alignment horizontal="left" vertical="center" wrapText="1"/>
    </xf>
    <xf numFmtId="0" fontId="16" fillId="0" borderId="5" xfId="3" applyFont="1" applyBorder="1" applyAlignment="1">
      <alignment vertical="center"/>
    </xf>
    <xf numFmtId="0" fontId="34" fillId="0" borderId="5" xfId="0" applyFont="1" applyBorder="1"/>
    <xf numFmtId="0" fontId="9" fillId="0" borderId="8" xfId="3" applyBorder="1"/>
    <xf numFmtId="0" fontId="14" fillId="0" borderId="5" xfId="1" applyFont="1" applyBorder="1" applyAlignment="1" applyProtection="1">
      <alignment horizontal="right" vertical="center"/>
    </xf>
    <xf numFmtId="0" fontId="14" fillId="0" borderId="5" xfId="1" applyFont="1" applyBorder="1" applyAlignment="1" applyProtection="1">
      <alignment horizontal="center" vertical="center"/>
    </xf>
    <xf numFmtId="0" fontId="14" fillId="0" borderId="5" xfId="1" applyFont="1" applyBorder="1" applyAlignment="1" applyProtection="1">
      <alignment horizontal="left" vertical="center"/>
    </xf>
    <xf numFmtId="0" fontId="9" fillId="0" borderId="8" xfId="3" applyBorder="1" applyAlignment="1">
      <alignment wrapText="1"/>
    </xf>
    <xf numFmtId="0" fontId="18" fillId="0" borderId="5" xfId="3" applyFont="1" applyBorder="1" applyAlignment="1">
      <alignment horizontal="left" vertical="center" wrapText="1"/>
    </xf>
    <xf numFmtId="0" fontId="34" fillId="0" borderId="0" xfId="0" applyFont="1"/>
    <xf numFmtId="0" fontId="10" fillId="0" borderId="0" xfId="3" applyFont="1" applyAlignment="1">
      <alignment horizontal="left" vertical="center" wrapText="1"/>
    </xf>
    <xf numFmtId="0" fontId="10" fillId="0" borderId="0" xfId="3" applyFont="1" applyAlignment="1">
      <alignment horizontal="center" vertical="center"/>
    </xf>
    <xf numFmtId="0" fontId="16" fillId="0" borderId="0" xfId="3" applyFont="1" applyAlignment="1">
      <alignment vertical="center"/>
    </xf>
    <xf numFmtId="0" fontId="29" fillId="0" borderId="0" xfId="3" applyFont="1" applyAlignment="1">
      <alignment horizontal="left" vertical="center"/>
    </xf>
    <xf numFmtId="0" fontId="9" fillId="0" borderId="0" xfId="3" applyAlignment="1">
      <alignment vertical="center"/>
    </xf>
    <xf numFmtId="0" fontId="16" fillId="0" borderId="0" xfId="3" applyFont="1" applyAlignment="1">
      <alignment horizontal="center" vertical="center"/>
    </xf>
    <xf numFmtId="0" fontId="6" fillId="0" borderId="0" xfId="0" applyFont="1" applyAlignment="1">
      <alignment vertical="center"/>
    </xf>
    <xf numFmtId="0" fontId="9" fillId="0" borderId="0" xfId="3" applyAlignment="1">
      <alignment horizontal="right" vertical="center"/>
    </xf>
    <xf numFmtId="0" fontId="9" fillId="0" borderId="0" xfId="3" applyAlignment="1">
      <alignment horizontal="center" vertical="center"/>
    </xf>
    <xf numFmtId="0" fontId="10" fillId="0" borderId="0" xfId="3" applyFont="1" applyAlignment="1">
      <alignment vertical="center" wrapText="1"/>
    </xf>
    <xf numFmtId="0" fontId="18" fillId="0" borderId="0" xfId="3" applyFont="1" applyAlignment="1">
      <alignment horizontal="left" vertical="center" wrapText="1"/>
    </xf>
    <xf numFmtId="0" fontId="18" fillId="0" borderId="0" xfId="3" applyFont="1" applyAlignment="1">
      <alignment vertical="center" wrapText="1"/>
    </xf>
    <xf numFmtId="0" fontId="10" fillId="0" borderId="0" xfId="3" applyFont="1" applyAlignment="1">
      <alignment horizontal="center" vertical="center" wrapText="1"/>
    </xf>
    <xf numFmtId="0" fontId="10" fillId="0" borderId="0" xfId="3" applyFont="1" applyAlignment="1">
      <alignment vertical="center"/>
    </xf>
    <xf numFmtId="0" fontId="7" fillId="0" borderId="0" xfId="3" applyFont="1" applyAlignment="1">
      <alignment horizontal="center" vertical="center"/>
    </xf>
    <xf numFmtId="0" fontId="13" fillId="0" borderId="0" xfId="3" applyFont="1" applyAlignment="1">
      <alignment horizontal="center" vertical="center"/>
    </xf>
    <xf numFmtId="0" fontId="9" fillId="0" borderId="0" xfId="3" applyAlignment="1">
      <alignment wrapText="1"/>
    </xf>
    <xf numFmtId="0" fontId="17" fillId="0" borderId="0" xfId="2" applyFont="1" applyAlignment="1">
      <alignment vertical="center" wrapText="1"/>
    </xf>
    <xf numFmtId="0" fontId="17" fillId="0" borderId="0" xfId="2" applyFont="1" applyAlignment="1">
      <alignment vertical="center"/>
    </xf>
    <xf numFmtId="0" fontId="6" fillId="21" borderId="0" xfId="2" applyFill="1" applyAlignment="1">
      <alignment vertical="center"/>
    </xf>
    <xf numFmtId="0" fontId="35" fillId="22" borderId="0" xfId="3" applyFont="1" applyFill="1" applyAlignment="1">
      <alignment vertical="center"/>
    </xf>
    <xf numFmtId="0" fontId="4" fillId="21" borderId="0" xfId="1" applyFill="1" applyBorder="1" applyAlignment="1" applyProtection="1">
      <alignment vertical="center"/>
    </xf>
    <xf numFmtId="0" fontId="6" fillId="21" borderId="0" xfId="2" applyFill="1" applyAlignment="1">
      <alignment vertical="center" wrapText="1"/>
    </xf>
    <xf numFmtId="0" fontId="6" fillId="0" borderId="0" xfId="2" applyAlignment="1">
      <alignment wrapText="1"/>
    </xf>
    <xf numFmtId="0" fontId="23" fillId="0" borderId="0" xfId="2" applyFont="1" applyAlignment="1">
      <alignment wrapText="1"/>
    </xf>
    <xf numFmtId="0" fontId="3" fillId="10" borderId="0" xfId="0" applyFont="1" applyFill="1" applyAlignment="1">
      <alignment wrapText="1"/>
    </xf>
    <xf numFmtId="0" fontId="0" fillId="10" borderId="0" xfId="0" applyFill="1"/>
    <xf numFmtId="0" fontId="20" fillId="10" borderId="0" xfId="2" applyFont="1" applyFill="1" applyAlignment="1">
      <alignment horizontal="center" vertical="center"/>
    </xf>
    <xf numFmtId="0" fontId="20" fillId="10" borderId="0" xfId="2" applyFont="1" applyFill="1"/>
    <xf numFmtId="0" fontId="6" fillId="10" borderId="0" xfId="2" applyFill="1"/>
    <xf numFmtId="0" fontId="12" fillId="23" borderId="0" xfId="2" applyFont="1" applyFill="1" applyAlignment="1">
      <alignment horizontal="center" wrapText="1"/>
    </xf>
    <xf numFmtId="0" fontId="12" fillId="23" borderId="0" xfId="2" applyFont="1" applyFill="1"/>
    <xf numFmtId="0" fontId="12" fillId="23" borderId="0" xfId="2" applyFont="1" applyFill="1" applyAlignment="1">
      <alignment horizontal="left"/>
    </xf>
    <xf numFmtId="0" fontId="12" fillId="23" borderId="0" xfId="2" applyFont="1" applyFill="1" applyAlignment="1">
      <alignment wrapText="1"/>
    </xf>
    <xf numFmtId="0" fontId="6" fillId="0" borderId="0" xfId="2" applyAlignment="1">
      <alignment horizontal="left" vertical="center" wrapText="1"/>
    </xf>
    <xf numFmtId="0" fontId="3" fillId="10" borderId="0" xfId="0" applyFont="1" applyFill="1" applyAlignment="1">
      <alignment horizontal="left" wrapText="1"/>
    </xf>
    <xf numFmtId="0" fontId="6" fillId="0" borderId="0" xfId="2" applyAlignment="1">
      <alignment horizontal="center" vertical="center" wrapText="1"/>
    </xf>
    <xf numFmtId="0" fontId="36" fillId="24" borderId="0" xfId="2" applyFont="1" applyFill="1" applyAlignment="1">
      <alignment horizontal="center" vertical="center"/>
    </xf>
    <xf numFmtId="0" fontId="17" fillId="24" borderId="0" xfId="2" applyFont="1" applyFill="1" applyAlignment="1">
      <alignment vertical="center"/>
    </xf>
    <xf numFmtId="0" fontId="12" fillId="24" borderId="0" xfId="2" applyFont="1" applyFill="1" applyAlignment="1">
      <alignment horizontal="center" vertical="center"/>
    </xf>
    <xf numFmtId="0" fontId="37" fillId="24" borderId="0" xfId="2" applyFont="1" applyFill="1" applyAlignment="1">
      <alignment vertical="center"/>
    </xf>
    <xf numFmtId="0" fontId="6" fillId="24" borderId="0" xfId="2" applyFill="1"/>
    <xf numFmtId="0" fontId="17" fillId="24" borderId="0" xfId="2" applyFont="1" applyFill="1" applyAlignment="1">
      <alignment horizontal="left" vertical="center"/>
    </xf>
    <xf numFmtId="0" fontId="9" fillId="24" borderId="0" xfId="3" applyFill="1" applyAlignment="1">
      <alignment horizontal="center" vertical="center"/>
    </xf>
    <xf numFmtId="0" fontId="38" fillId="24" borderId="0" xfId="2" applyFont="1" applyFill="1" applyAlignment="1">
      <alignment vertical="center" wrapText="1"/>
    </xf>
    <xf numFmtId="0" fontId="39" fillId="0" borderId="0" xfId="0" applyFont="1" applyAlignment="1">
      <alignment vertical="center"/>
    </xf>
    <xf numFmtId="0" fontId="0" fillId="0" borderId="0" xfId="0" applyAlignment="1">
      <alignment wrapText="1"/>
    </xf>
    <xf numFmtId="0" fontId="20" fillId="10" borderId="0" xfId="2" applyFont="1" applyFill="1" applyAlignment="1">
      <alignment vertical="top"/>
    </xf>
    <xf numFmtId="0" fontId="6" fillId="10" borderId="0" xfId="2" applyFill="1" applyAlignment="1">
      <alignment vertical="top"/>
    </xf>
    <xf numFmtId="0" fontId="39" fillId="0" borderId="0" xfId="0" applyFont="1" applyAlignment="1">
      <alignment horizontal="left" vertical="center"/>
    </xf>
    <xf numFmtId="0" fontId="40" fillId="0" borderId="0" xfId="0" applyFont="1" applyAlignment="1">
      <alignment vertical="center" wrapText="1"/>
    </xf>
    <xf numFmtId="0" fontId="18" fillId="0" borderId="0" xfId="3" applyFont="1" applyAlignment="1">
      <alignment horizontal="center" vertical="center" wrapText="1"/>
    </xf>
    <xf numFmtId="0" fontId="41" fillId="21" borderId="0" xfId="2" applyFont="1" applyFill="1" applyAlignment="1">
      <alignment vertical="center"/>
    </xf>
    <xf numFmtId="0" fontId="37" fillId="21" borderId="0" xfId="2" applyFont="1" applyFill="1" applyAlignment="1">
      <alignment vertical="center"/>
    </xf>
    <xf numFmtId="0" fontId="42" fillId="21" borderId="0" xfId="2" applyFont="1" applyFill="1" applyAlignment="1">
      <alignment vertical="center"/>
    </xf>
    <xf numFmtId="0" fontId="42" fillId="21" borderId="0" xfId="2" applyFont="1" applyFill="1" applyAlignment="1">
      <alignment vertical="center" wrapText="1"/>
    </xf>
    <xf numFmtId="0" fontId="4" fillId="0" borderId="0" xfId="1" applyFill="1" applyBorder="1" applyAlignment="1" applyProtection="1">
      <alignment horizontal="center" vertical="center"/>
    </xf>
    <xf numFmtId="0" fontId="0" fillId="10" borderId="0" xfId="0" applyFill="1" applyAlignment="1">
      <alignment horizontal="left" wrapText="1"/>
    </xf>
    <xf numFmtId="0" fontId="10" fillId="10" borderId="0" xfId="3" applyFont="1" applyFill="1" applyAlignment="1">
      <alignment horizontal="center" vertical="center"/>
    </xf>
    <xf numFmtId="0" fontId="10" fillId="10" borderId="0" xfId="3" applyFont="1" applyFill="1"/>
    <xf numFmtId="0" fontId="9" fillId="10" borderId="0" xfId="3" applyFill="1"/>
    <xf numFmtId="0" fontId="43" fillId="0" borderId="0" xfId="3" applyFont="1" applyAlignment="1">
      <alignment horizontal="center" vertical="center"/>
    </xf>
    <xf numFmtId="0" fontId="0" fillId="10" borderId="0" xfId="0" applyFill="1" applyAlignment="1">
      <alignment wrapText="1"/>
    </xf>
    <xf numFmtId="0" fontId="9" fillId="10" borderId="0" xfId="3" applyFill="1" applyAlignment="1">
      <alignment wrapText="1"/>
    </xf>
    <xf numFmtId="0" fontId="3" fillId="10" borderId="0" xfId="0" applyFont="1" applyFill="1" applyAlignment="1">
      <alignment horizontal="right"/>
    </xf>
    <xf numFmtId="0" fontId="3" fillId="10" borderId="0" xfId="0" applyFont="1" applyFill="1" applyAlignment="1">
      <alignment horizontal="left"/>
    </xf>
    <xf numFmtId="0" fontId="6" fillId="0" borderId="0" xfId="0" applyFont="1" applyAlignment="1">
      <alignment horizontal="center" vertical="center" wrapText="1"/>
    </xf>
    <xf numFmtId="0" fontId="37" fillId="0" borderId="0" xfId="0" applyFont="1" applyAlignment="1">
      <alignment vertical="center" wrapText="1"/>
    </xf>
    <xf numFmtId="0" fontId="7" fillId="25" borderId="5" xfId="3" applyFont="1" applyFill="1" applyBorder="1" applyAlignment="1">
      <alignment horizontal="center" vertical="center"/>
    </xf>
    <xf numFmtId="0" fontId="7" fillId="25" borderId="5" xfId="3" applyFont="1" applyFill="1" applyBorder="1" applyAlignment="1">
      <alignment vertical="center"/>
    </xf>
    <xf numFmtId="0" fontId="0" fillId="25" borderId="5" xfId="0" applyFill="1" applyBorder="1" applyAlignment="1">
      <alignment vertical="center"/>
    </xf>
    <xf numFmtId="0" fontId="20" fillId="10" borderId="0" xfId="0" applyFont="1" applyFill="1" applyAlignment="1">
      <alignment horizontal="center" vertical="center"/>
    </xf>
    <xf numFmtId="0" fontId="20" fillId="10" borderId="0" xfId="0" applyFont="1" applyFill="1"/>
    <xf numFmtId="0" fontId="44" fillId="7" borderId="5" xfId="3" applyFont="1" applyFill="1" applyBorder="1" applyAlignment="1">
      <alignment vertical="center"/>
    </xf>
    <xf numFmtId="0" fontId="45" fillId="7" borderId="5" xfId="3" applyFont="1" applyFill="1" applyBorder="1" applyAlignment="1">
      <alignment horizontal="center" vertical="center" wrapText="1"/>
    </xf>
    <xf numFmtId="0" fontId="45" fillId="7" borderId="6" xfId="3" applyFont="1" applyFill="1" applyBorder="1" applyAlignment="1">
      <alignment horizontal="center" vertical="center" wrapText="1"/>
    </xf>
    <xf numFmtId="0" fontId="46" fillId="7" borderId="5" xfId="3" applyFont="1" applyFill="1" applyBorder="1" applyAlignment="1">
      <alignment horizontal="center" vertical="center" wrapText="1"/>
    </xf>
    <xf numFmtId="0" fontId="47" fillId="7" borderId="6" xfId="3" applyFont="1" applyFill="1" applyBorder="1" applyAlignment="1">
      <alignment horizontal="center" vertical="center"/>
    </xf>
    <xf numFmtId="0" fontId="48" fillId="7" borderId="6" xfId="3" applyFont="1" applyFill="1" applyBorder="1" applyAlignment="1">
      <alignment horizontal="center" vertical="center"/>
    </xf>
    <xf numFmtId="0" fontId="48" fillId="7" borderId="22" xfId="3" applyFont="1" applyFill="1" applyBorder="1" applyAlignment="1">
      <alignment horizontal="center" vertical="center"/>
    </xf>
    <xf numFmtId="0" fontId="48" fillId="7" borderId="22" xfId="3" applyFont="1" applyFill="1" applyBorder="1" applyAlignment="1">
      <alignment horizontal="left" vertical="center"/>
    </xf>
    <xf numFmtId="0" fontId="10" fillId="7" borderId="5" xfId="3" applyFont="1" applyFill="1" applyBorder="1" applyAlignment="1">
      <alignment vertical="center"/>
    </xf>
    <xf numFmtId="0" fontId="49" fillId="26" borderId="5" xfId="3" applyFont="1" applyFill="1" applyBorder="1" applyAlignment="1">
      <alignment horizontal="center" vertical="center"/>
    </xf>
    <xf numFmtId="0" fontId="49" fillId="27" borderId="5" xfId="3" applyFont="1" applyFill="1" applyBorder="1" applyAlignment="1">
      <alignment horizontal="center" vertical="center"/>
    </xf>
    <xf numFmtId="0" fontId="13" fillId="28" borderId="5" xfId="3" applyFont="1" applyFill="1" applyBorder="1" applyAlignment="1">
      <alignment horizontal="center" vertical="center"/>
    </xf>
    <xf numFmtId="0" fontId="13" fillId="15" borderId="5" xfId="3" applyFont="1" applyFill="1" applyBorder="1" applyAlignment="1">
      <alignment horizontal="center" vertical="center"/>
    </xf>
    <xf numFmtId="168" fontId="10" fillId="0" borderId="5" xfId="3" applyNumberFormat="1" applyFont="1" applyBorder="1" applyAlignment="1">
      <alignment horizontal="center" vertical="center"/>
    </xf>
    <xf numFmtId="0" fontId="6" fillId="0" borderId="5" xfId="0" applyFont="1" applyBorder="1" applyAlignment="1">
      <alignment horizontal="center" vertical="center"/>
    </xf>
    <xf numFmtId="0" fontId="44" fillId="7" borderId="5" xfId="3" applyFont="1" applyFill="1" applyBorder="1" applyAlignment="1">
      <alignment horizontal="right" vertical="center"/>
    </xf>
    <xf numFmtId="168" fontId="10" fillId="0" borderId="5" xfId="0" applyNumberFormat="1" applyFont="1" applyBorder="1" applyAlignment="1">
      <alignment horizontal="center" vertical="center"/>
    </xf>
    <xf numFmtId="2" fontId="10" fillId="0" borderId="5" xfId="0" applyNumberFormat="1" applyFont="1" applyBorder="1" applyAlignment="1">
      <alignment horizontal="center" vertical="center"/>
    </xf>
    <xf numFmtId="2" fontId="9" fillId="0" borderId="5" xfId="0" applyNumberFormat="1" applyFont="1" applyBorder="1" applyAlignment="1">
      <alignment horizontal="center" vertical="center"/>
    </xf>
    <xf numFmtId="0" fontId="0" fillId="10" borderId="0" xfId="0" applyFill="1" applyAlignment="1">
      <alignment horizontal="right" wrapText="1"/>
    </xf>
    <xf numFmtId="0" fontId="9" fillId="0" borderId="5" xfId="0" applyFont="1" applyBorder="1" applyAlignment="1">
      <alignment horizontal="center" vertical="center"/>
    </xf>
    <xf numFmtId="0" fontId="3" fillId="10" borderId="0" xfId="0" applyFont="1" applyFill="1"/>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xf numFmtId="0" fontId="50" fillId="0" borderId="0" xfId="3" applyFont="1" applyAlignment="1">
      <alignment horizontal="center" vertical="center" wrapText="1"/>
    </xf>
    <xf numFmtId="0" fontId="10" fillId="0" borderId="5" xfId="3" applyFont="1" applyBorder="1" applyAlignment="1">
      <alignment horizontal="right" vertical="center"/>
    </xf>
    <xf numFmtId="0" fontId="0" fillId="0" borderId="5" xfId="0" applyBorder="1" applyAlignment="1">
      <alignment vertical="center"/>
    </xf>
    <xf numFmtId="0" fontId="51" fillId="0" borderId="0" xfId="3" applyFont="1" applyAlignment="1">
      <alignment horizontal="right" vertical="center" wrapText="1"/>
    </xf>
    <xf numFmtId="0" fontId="50" fillId="0" borderId="5" xfId="3" applyFont="1" applyBorder="1" applyAlignment="1">
      <alignment horizontal="center" vertical="center"/>
    </xf>
    <xf numFmtId="0" fontId="6" fillId="0" borderId="5" xfId="0" applyFont="1" applyBorder="1" applyAlignment="1">
      <alignment horizontal="left" vertical="center"/>
    </xf>
    <xf numFmtId="0" fontId="51" fillId="0" borderId="0" xfId="3" applyFont="1" applyAlignment="1">
      <alignment horizontal="right" vertical="center"/>
    </xf>
    <xf numFmtId="0" fontId="50" fillId="0" borderId="0" xfId="3" applyFont="1" applyAlignment="1">
      <alignment horizontal="center" vertical="center"/>
    </xf>
    <xf numFmtId="0" fontId="52" fillId="0" borderId="0" xfId="0" applyFont="1" applyAlignment="1">
      <alignment horizontal="center" vertical="center"/>
    </xf>
    <xf numFmtId="0" fontId="6" fillId="0" borderId="23" xfId="0" applyFont="1" applyBorder="1" applyAlignment="1">
      <alignment horizontal="center" vertical="center" wrapText="1"/>
    </xf>
    <xf numFmtId="0" fontId="20" fillId="20" borderId="0" xfId="0" applyFont="1" applyFill="1" applyAlignment="1">
      <alignment horizontal="center" vertical="center" wrapText="1"/>
    </xf>
    <xf numFmtId="0" fontId="20" fillId="20" borderId="0" xfId="0" applyFont="1" applyFill="1" applyAlignment="1">
      <alignment horizontal="center" vertical="center"/>
    </xf>
    <xf numFmtId="0" fontId="10" fillId="0" borderId="23" xfId="3" applyFont="1" applyBorder="1" applyAlignment="1">
      <alignment horizontal="center" vertical="center" wrapText="1"/>
    </xf>
    <xf numFmtId="168" fontId="6" fillId="0" borderId="5" xfId="0" applyNumberFormat="1" applyFont="1" applyBorder="1" applyAlignment="1">
      <alignment horizontal="center" vertical="center" wrapText="1"/>
    </xf>
    <xf numFmtId="0" fontId="18" fillId="0" borderId="0" xfId="3" applyFont="1" applyAlignment="1">
      <alignment vertical="center"/>
    </xf>
    <xf numFmtId="0" fontId="52" fillId="0" borderId="5" xfId="0" applyFont="1" applyBorder="1" applyAlignment="1">
      <alignment horizontal="center" vertical="center"/>
    </xf>
    <xf numFmtId="164" fontId="6" fillId="0" borderId="5" xfId="0" applyNumberFormat="1" applyFont="1" applyBorder="1" applyAlignment="1">
      <alignment horizontal="center" vertical="center" wrapText="1"/>
    </xf>
    <xf numFmtId="0" fontId="6" fillId="0" borderId="0" xfId="2" applyAlignment="1">
      <alignment horizontal="left" vertical="center"/>
    </xf>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53" fillId="20" borderId="0" xfId="2" applyFont="1" applyFill="1" applyAlignment="1">
      <alignment horizontal="left" vertical="center"/>
    </xf>
    <xf numFmtId="0" fontId="7" fillId="25" borderId="10" xfId="3" applyFont="1" applyFill="1" applyBorder="1" applyAlignment="1">
      <alignment horizontal="center" vertical="center"/>
    </xf>
    <xf numFmtId="0" fontId="7" fillId="25" borderId="11" xfId="3" applyFont="1" applyFill="1" applyBorder="1" applyAlignment="1">
      <alignment vertical="center"/>
    </xf>
    <xf numFmtId="0" fontId="7" fillId="25" borderId="12" xfId="3" applyFont="1" applyFill="1" applyBorder="1" applyAlignment="1">
      <alignment horizontal="center" vertical="center"/>
    </xf>
    <xf numFmtId="0" fontId="6" fillId="20" borderId="0" xfId="2" applyFill="1" applyAlignment="1">
      <alignment horizontal="left"/>
    </xf>
    <xf numFmtId="3" fontId="54" fillId="20" borderId="0" xfId="0" applyNumberFormat="1" applyFont="1" applyFill="1" applyAlignment="1">
      <alignment horizontal="left" vertical="center"/>
    </xf>
    <xf numFmtId="0" fontId="44" fillId="25" borderId="5" xfId="3" applyFont="1" applyFill="1" applyBorder="1" applyAlignment="1">
      <alignment vertical="center"/>
    </xf>
    <xf numFmtId="0" fontId="38" fillId="20" borderId="0" xfId="2" applyFont="1" applyFill="1" applyAlignment="1">
      <alignment horizontal="left" vertical="center"/>
    </xf>
    <xf numFmtId="3" fontId="55" fillId="20" borderId="0" xfId="2" applyNumberFormat="1" applyFont="1" applyFill="1" applyAlignment="1">
      <alignment horizontal="left" vertical="center"/>
    </xf>
    <xf numFmtId="0" fontId="0" fillId="20" borderId="0" xfId="0" applyFill="1" applyAlignment="1">
      <alignment horizontal="left" vertical="center"/>
    </xf>
    <xf numFmtId="0" fontId="38" fillId="20" borderId="0" xfId="0" applyFont="1" applyFill="1" applyAlignment="1">
      <alignment horizontal="left" vertical="center"/>
    </xf>
    <xf numFmtId="0" fontId="52" fillId="0" borderId="3" xfId="0" applyFont="1" applyBorder="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wrapText="1"/>
    </xf>
    <xf numFmtId="0" fontId="6" fillId="0" borderId="0" xfId="0" applyFont="1" applyAlignment="1">
      <alignment vertical="center" wrapText="1"/>
    </xf>
    <xf numFmtId="0" fontId="9" fillId="0" borderId="24" xfId="3" applyBorder="1"/>
    <xf numFmtId="0" fontId="10" fillId="0" borderId="24" xfId="3" applyFont="1" applyBorder="1" applyAlignment="1">
      <alignment horizontal="center" vertical="center"/>
    </xf>
    <xf numFmtId="0" fontId="44" fillId="7" borderId="0" xfId="3" applyFont="1" applyFill="1" applyAlignment="1">
      <alignment horizontal="right" vertical="center"/>
    </xf>
    <xf numFmtId="0" fontId="48" fillId="7" borderId="22" xfId="3" applyFont="1" applyFill="1" applyBorder="1" applyAlignment="1">
      <alignment horizontal="right" vertical="center" wrapText="1"/>
    </xf>
    <xf numFmtId="0" fontId="45" fillId="7" borderId="12" xfId="3" applyFont="1" applyFill="1" applyBorder="1" applyAlignment="1">
      <alignment horizontal="center" vertical="center" wrapText="1"/>
    </xf>
    <xf numFmtId="0" fontId="44" fillId="7" borderId="5" xfId="3" applyFont="1" applyFill="1" applyBorder="1" applyAlignment="1">
      <alignment horizontal="right" vertical="center" wrapText="1"/>
    </xf>
    <xf numFmtId="0" fontId="10" fillId="0" borderId="12" xfId="3" applyFont="1" applyBorder="1" applyAlignment="1">
      <alignment horizontal="center" vertical="center"/>
    </xf>
    <xf numFmtId="0" fontId="9" fillId="0" borderId="0" xfId="0" applyFont="1" applyAlignment="1">
      <alignment vertical="center" wrapText="1"/>
    </xf>
    <xf numFmtId="0" fontId="44" fillId="7" borderId="0" xfId="3" applyFont="1" applyFill="1" applyAlignment="1">
      <alignment horizontal="right" vertical="center" wrapText="1"/>
    </xf>
    <xf numFmtId="0" fontId="18" fillId="0" borderId="5" xfId="3" applyFont="1" applyBorder="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0" fillId="0" borderId="0" xfId="0" applyAlignment="1">
      <alignment vertical="center" wrapText="1"/>
    </xf>
    <xf numFmtId="0" fontId="54" fillId="0" borderId="25"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2" fillId="0" borderId="0" xfId="0" applyFont="1" applyAlignment="1">
      <alignment vertical="center"/>
    </xf>
    <xf numFmtId="0" fontId="54" fillId="0" borderId="0" xfId="0" applyFont="1" applyAlignment="1">
      <alignment horizontal="center" vertical="center"/>
    </xf>
    <xf numFmtId="0" fontId="54" fillId="0" borderId="23" xfId="0" applyFont="1" applyBorder="1" applyAlignment="1">
      <alignment horizontal="center" vertical="center"/>
    </xf>
    <xf numFmtId="169" fontId="54" fillId="0" borderId="0" xfId="0" applyNumberFormat="1" applyFont="1" applyAlignment="1">
      <alignment horizontal="center" vertical="center"/>
    </xf>
    <xf numFmtId="0" fontId="57" fillId="0" borderId="0" xfId="3" applyFont="1" applyAlignment="1">
      <alignment horizontal="center" vertical="center"/>
    </xf>
    <xf numFmtId="0" fontId="58" fillId="0" borderId="0" xfId="0" applyFont="1" applyAlignment="1">
      <alignment horizontal="center" vertical="center"/>
    </xf>
    <xf numFmtId="0" fontId="59" fillId="0" borderId="0" xfId="0" applyFont="1" applyAlignment="1">
      <alignment vertical="center" wrapText="1"/>
    </xf>
    <xf numFmtId="0" fontId="17" fillId="24" borderId="0" xfId="2" applyFont="1" applyFill="1" applyAlignment="1">
      <alignment horizontal="left" vertical="center" wrapText="1"/>
    </xf>
    <xf numFmtId="0" fontId="8" fillId="2" borderId="4" xfId="3" applyFont="1" applyFill="1" applyBorder="1" applyAlignment="1">
      <alignment horizontal="center"/>
    </xf>
    <xf numFmtId="0" fontId="8" fillId="2" borderId="9" xfId="3" applyFont="1" applyFill="1" applyBorder="1" applyAlignment="1">
      <alignment horizontal="center"/>
    </xf>
    <xf numFmtId="2" fontId="10" fillId="5" borderId="1" xfId="3" applyNumberFormat="1" applyFont="1" applyFill="1" applyBorder="1" applyAlignment="1">
      <alignment horizontal="center"/>
    </xf>
    <xf numFmtId="2" fontId="10" fillId="5" borderId="6" xfId="3" applyNumberFormat="1" applyFont="1" applyFill="1" applyBorder="1" applyAlignment="1">
      <alignment horizontal="center"/>
    </xf>
    <xf numFmtId="0" fontId="8" fillId="2" borderId="1" xfId="3" applyFont="1" applyFill="1" applyBorder="1" applyAlignment="1">
      <alignment horizontal="center"/>
    </xf>
    <xf numFmtId="0" fontId="8" fillId="2" borderId="6" xfId="3" applyFont="1" applyFill="1" applyBorder="1" applyAlignment="1">
      <alignment horizontal="center"/>
    </xf>
    <xf numFmtId="0" fontId="8" fillId="2" borderId="2" xfId="3" applyFont="1" applyFill="1" applyBorder="1" applyAlignment="1">
      <alignment horizontal="center"/>
    </xf>
    <xf numFmtId="0" fontId="8" fillId="2" borderId="7" xfId="3" applyFont="1" applyFill="1" applyBorder="1" applyAlignment="1">
      <alignment horizontal="center"/>
    </xf>
    <xf numFmtId="0" fontId="12" fillId="23" borderId="0" xfId="2" applyFont="1" applyFill="1" applyAlignment="1">
      <alignment horizontal="center" wrapText="1"/>
    </xf>
    <xf numFmtId="0" fontId="7" fillId="2" borderId="1" xfId="0" applyFont="1" applyFill="1" applyBorder="1" applyAlignment="1">
      <alignment horizontal="center" wrapText="1"/>
    </xf>
    <xf numFmtId="0" fontId="7" fillId="2" borderId="6" xfId="0" applyFont="1" applyFill="1" applyBorder="1" applyAlignment="1">
      <alignment horizontal="center" wrapText="1"/>
    </xf>
    <xf numFmtId="0" fontId="10" fillId="5" borderId="1" xfId="3" applyFont="1" applyFill="1" applyBorder="1" applyAlignment="1">
      <alignment horizontal="center"/>
    </xf>
    <xf numFmtId="0" fontId="10" fillId="5" borderId="6" xfId="3" applyFont="1" applyFill="1" applyBorder="1" applyAlignment="1">
      <alignment horizontal="center"/>
    </xf>
    <xf numFmtId="0" fontId="8" fillId="2" borderId="3" xfId="3" applyFont="1" applyFill="1" applyBorder="1" applyAlignment="1">
      <alignment horizontal="center"/>
    </xf>
    <xf numFmtId="0" fontId="8" fillId="2" borderId="8" xfId="3" applyFont="1" applyFill="1" applyBorder="1" applyAlignment="1">
      <alignment horizontal="center"/>
    </xf>
    <xf numFmtId="0" fontId="7" fillId="3" borderId="1" xfId="2" applyFont="1" applyFill="1" applyBorder="1" applyAlignment="1">
      <alignment horizontal="center" wrapText="1"/>
    </xf>
    <xf numFmtId="0" fontId="7" fillId="3" borderId="6" xfId="2" applyFont="1" applyFill="1" applyBorder="1" applyAlignment="1">
      <alignment horizontal="center" wrapText="1"/>
    </xf>
    <xf numFmtId="0" fontId="8" fillId="4" borderId="1" xfId="2" applyFont="1" applyFill="1" applyBorder="1" applyAlignment="1">
      <alignment horizontal="center" wrapText="1"/>
    </xf>
    <xf numFmtId="0" fontId="8" fillId="4" borderId="6" xfId="2" applyFont="1" applyFill="1" applyBorder="1" applyAlignment="1">
      <alignment horizontal="center" wrapText="1"/>
    </xf>
    <xf numFmtId="0" fontId="8" fillId="3" borderId="2" xfId="2" applyFont="1" applyFill="1" applyBorder="1" applyAlignment="1">
      <alignment horizontal="center" wrapText="1"/>
    </xf>
    <xf numFmtId="0" fontId="8" fillId="3" borderId="7" xfId="2" applyFont="1" applyFill="1" applyBorder="1" applyAlignment="1">
      <alignment horizontal="center" wrapText="1"/>
    </xf>
    <xf numFmtId="0" fontId="5" fillId="2" borderId="1" xfId="1" applyFont="1" applyFill="1" applyBorder="1" applyAlignment="1" applyProtection="1">
      <alignment horizontal="center" textRotation="90" wrapText="1"/>
    </xf>
    <xf numFmtId="0" fontId="5" fillId="2" borderId="6" xfId="1" applyFont="1" applyFill="1" applyBorder="1" applyAlignment="1" applyProtection="1">
      <alignment horizontal="center" textRotation="90" wrapText="1"/>
    </xf>
  </cellXfs>
  <cellStyles count="5">
    <cellStyle name="Comma [0] 2" xfId="4" xr:uid="{17CDD3B7-C726-432D-A7E3-7AFA442700EE}"/>
    <cellStyle name="Hyperlink" xfId="1" builtinId="8"/>
    <cellStyle name="Normal" xfId="0" builtinId="0"/>
    <cellStyle name="Normal 2" xfId="2" xr:uid="{F5538DD3-3451-4C69-AC8A-1E6BAF6FD90B}"/>
    <cellStyle name="Normal 3" xfId="3" xr:uid="{D35B7DDD-F4BA-4EEF-8E46-F1469C284D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zcmc.am/" TargetMode="External"/></Relationships>
</file>

<file path=xl/drawings/drawing1.xml><?xml version="1.0" encoding="utf-8"?>
<xdr:wsDr xmlns:xdr="http://schemas.openxmlformats.org/drawingml/2006/spreadsheetDrawing" xmlns:a="http://schemas.openxmlformats.org/drawingml/2006/main">
  <xdr:twoCellAnchor>
    <xdr:from>
      <xdr:col>0</xdr:col>
      <xdr:colOff>4761</xdr:colOff>
      <xdr:row>416</xdr:row>
      <xdr:rowOff>28574</xdr:rowOff>
    </xdr:from>
    <xdr:to>
      <xdr:col>1</xdr:col>
      <xdr:colOff>4114800</xdr:colOff>
      <xdr:row>554</xdr:row>
      <xdr:rowOff>142875</xdr:rowOff>
    </xdr:to>
    <xdr:sp macro="" textlink="">
      <xdr:nvSpPr>
        <xdr:cNvPr id="2" name="TextBox 1">
          <a:extLst>
            <a:ext uri="{FF2B5EF4-FFF2-40B4-BE49-F238E27FC236}">
              <a16:creationId xmlns:a16="http://schemas.microsoft.com/office/drawing/2014/main" id="{1374C7EB-08D9-4636-9B94-E126B41A992F}"/>
            </a:ext>
          </a:extLst>
        </xdr:cNvPr>
        <xdr:cNvSpPr txBox="1"/>
      </xdr:nvSpPr>
      <xdr:spPr>
        <a:xfrm>
          <a:off x="4761" y="171996734"/>
          <a:ext cx="4475799" cy="27317701"/>
        </a:xfrm>
        <a:prstGeom prst="rect">
          <a:avLst/>
        </a:prstGeom>
        <a:solidFill>
          <a:schemeClr val="accent5">
            <a:lumMod val="20000"/>
            <a:lumOff val="80000"/>
          </a:schemeClr>
        </a:solidFill>
        <a:ln w="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t>SOURCES: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1"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AGU Blogosphere. American Geophysical Union, http://blogs.agu.org/landslideblog</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Beavers 2013. An Overview of Phosphate Mining and Reclamation in Florida, Casey Beavers, University of Florida thesis, April 2013</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Blight &amp; Fourie 2004. A Review of Catastrophic Flow Failures of Deposits of Mine Waste and Municipal Refuse, Proceedings International Workshop, G.E. Blight &amp; A.B. Fourie, "Occurrence and Mechanisms of Flow-like Landslides in Natural Slopes and Earthfills," Sorrento, 19-36, Picarello (ed), Patron, Bologna, 2004</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CDA 2017. Advancing the State of Practice for Tailings Dam Breach Assessment Using Empirical Correlations, Andy Small, Michael James, Mohammad Al-Mamun, CDA 2017 Annual Conference, Kelowna, BC, Canada, October 16-18, 2017</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a:solidFill>
                <a:schemeClr val="dk1"/>
              </a:solidFill>
              <a:effectLst/>
              <a:latin typeface="+mn-lt"/>
              <a:ea typeface="+mn-ea"/>
              <a:cs typeface="+mn-cs"/>
            </a:rPr>
            <a:t>Decipher, A chronology of major tailings dam failures 2000 - 2020, 25Jan21</a:t>
          </a:r>
          <a:endParaRPr lang="en-US" sz="1100" b="0" i="0" baseline="0">
            <a:solidFill>
              <a:schemeClr val="dk1"/>
            </a:solidFill>
            <a:effectLst/>
            <a:latin typeface="+mn-lt"/>
            <a:ea typeface="+mn-ea"/>
            <a:cs typeface="+mn-cs"/>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Duque 2011. Reconstitution of the failure of the Fonte Santa mine tailings dam. Modelling of the dam breaching process. Marta AC Duque, New University of Lisbon, Master of Civil Engineering Structures and Geotechnics thesis, July 2011 https://run.unl.pt/handle/10362/6889</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EPA 1997.  Damage Cases and Environmental Releases from Mines and Mineral Processing Sites, USEPA Office of Solid Waste, 1997</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EPA 1998.  Costs of Remediation at Mine Sites, USEPA Office of Solid Waste, 1998</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Fernández-Naranjo 2017. Analysis of Tailings Dam Failure Based on Historical Documents: The Case Study of “La Luciana”, Spain, F.J. Fernández-Naranjo, V. Rodríguez, R. Rodríguez, M.E. Alberruche, J.C. Arranz, R. Sarro, R.M. Mateos, G. Herrera, L. Vadillo, JTC1 Workshop on Advances in Landslide Understanding, May 24 – 26, 2017, Barcelona , Spain</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Franca et al 2007. The failure of the Fonte Santa mine tailing dam (Northeast Portugal), Mário J. Franca, Luis Gézero &amp; Rui M.L. Ferreira, (Instituto Superior Técnico, Av. Rovisco Pais, 1049-001 Lisbon, Portugal), Sílvia Amaral (Laboratório Nacional de Engenharia Civil, Av. do Brasil, 101, 1700-066 Lisbon, Portugal), Hugo D.B. Montenegro (Instituto Superior Técnico, Av. Rovisco Pais, 1049-001 Lisbon, Portugal), 16Jul08, http://repositorio.lnec.pt:8080/bitstream/123456789/1002793/1/Franca_et_al._5thIAHR2007.pdf</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Garino et al 2016. Caracterización geotécnica de residuos mineros (Geotechnical characterization of mining waste), L. Garino, L. Oldecop y G. Rodari, Congresso Argentino de mechanica de suelos ingenieria e ingerieria geotecnica (Argentine congress of soil mechanics, engineering and geotechnical engineering), Santa Fe, Argentina, 2016</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Gill 2011. Accidentes Y Fallas En Presas De Relave, Arnaldo Carrillo Gil, Profesor Emérito, Universidad Nacional de Ingeniería, 2May11 [Accidents and Failures in Dams of Tailings, Arnaldo Carrillo Gil, Professor Emeritus, National University of Engineering] http://www.acingenieros.com/descargas/pdfs/Articulo_03_Parte_03.pdf </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ICOLD-UNEP 2001.  International Committee on Large Dams, Bulletin 121 “Tailings Dams Risks of Dangerous Occurrences Lessons Learned From Practical Experiences,” 2001.</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Ishihara 1984.  Post-Earthquake Failure of a Tailings Dam Due to Liquefaction of Pond Deposit, Kenji Ishihara, First International Conference on Case Histories in Geotechnical Engineering, 1984</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K2fly 2021.  A chronology of major tailings dam failures 2000 - 2020. K2fly, January 25, 2021</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Larrauri &amp; Lall 2018. Tailings Dams Failures: Updated Statistical Model for Discharge Volume and Runout, Paulina Concha Larrauri, and Upmanu Lall, Environments 2018, 5, 28; doi:10.3390</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mn-ea"/>
              <a:cs typeface="+mn-cs"/>
            </a:rPr>
            <a:t>Larrauri 2020.  “World_TSF.csv”, Paulina Concha Larrauri, Columbia Water Center, http://water.columbia.edu/, pc2521@columbia.edu</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Macias et al, 2015.  The 27 May 1937 catastrophic flow failure of gold tailings at Tlalpujahua, Michoacán, Mexico, J. L. Macías, P. Corona-Chávez, J. M. Sanchéz-Núñez, M. Martínez-Medina, V. H. Garduño-Monroy, L. Capra, F. García-Tenorio, and G. Cisneros-Máximo, Nat. Hazards Earth Syst. Sci., 15, 1069–1085, 2015, www.nat-hazards-earth-syst-sci.net/15/1069/2015/</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Martín-Crespo et al 2017. Geoenvironmental characterization of unstable abandoned mine tailings combining geophysical and geochemical methods (Cartagena-La Union district, Spain), Tomás Martín-Crespo, David Gómez-Ortiz, Silvia Martín-Velázquez, Pedro Martínez-Pagán, Cristina De Ignacio, Javier Lillo, Ángel Faz, Engineering Geology, Accepted 22Nov17</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McLemore et al 2014. Sampling and Monitoring for the Mine Life Cycle edited by McLemore, Virginia T., Smith, Kathleen S., Russell, Carol C. Russell, SME, 2014</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a:solidFill>
                <a:schemeClr val="dk1"/>
              </a:solidFill>
              <a:effectLst/>
              <a:latin typeface="+mn-lt"/>
              <a:ea typeface="+mn-ea"/>
              <a:cs typeface="+mn-cs"/>
            </a:rPr>
            <a:t>Oldecop &amp; Rodríguez 2007.  "Liquifaction of Mine Tailings: Environmental Risk", Luciano Oldecop and Roberto Rodríguez, Conference Paper, DOI: 10.13140/RG.2.1.1795.2409,</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July 2007</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Pacheco 2018. Roberto Lorenzo Rodríguez Pacheco, Geological Survey of Spain, Madrid, personal communication, Nov18.</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Piplinks 2015. “Chronology of Tailings Dam Failures In The Philippines (1982-2007),” accessed January 2015 at http://www.piplinks.org</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Quelopana, 2019.  Released Volume Estimation for Dam Break Analysis, Hugo Quelopana, Tailings 2019, 6th International Seminar on Tailings Management</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Rana et al 2021.  "Catastrophic mass flows resulting from tailings impoundment failures", Nahyan M. Rana, Negar Ghahramani, Stephen G. Evans, Scott McDougall, Andy Small, W. Andy Take, Engineering Geology 292 (2021) 106262</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Repetto 2004. “Silence is Golden, Leaden and Copper Disclosure of Material Environmental Information in the Hardrock Mining Industry” Repetto, Robert, Yale School of Forestry &amp; Environmental Studies, July 2004 accessed November 2014 at http://environment.research.yale.edu/documents/downloads/o-u/repetto_report_execsum.pdf</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Rico et al 2007. “Floods From Tailings Dam Failures” Rico, M., Benito, G., Díez-Herrero, A, Geological Hazards Unit, Spanish Geological Survey (IGME), Madrid, Spain,  October 2, 2007, http://digital.csic.es/bitstream/10261/12706/3/MayteRico_10.pdf</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RISKOPE. https://www.riskope.com/2019/10/08/tailings-dam-failure-and-risk-confusion/</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Rodríguez et al. 2011. Geological and geotechnical characteristics of the flotation muds of the Sierra Minera de Cartagena-La Unión (SE Spain). Bulletin Geological and Mining, 122 (2): 127-144, ISSN: 0366-0176</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Rudolph &amp; Coldewey 2008. Implications of Earthquakes on the Stability of Tailings Dams, Tobias Rudolph, Wilhelm G. Coldewey, Institute for Geology-Palaeontology, University of Münster, 14May08</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SAMARCO 2017. Biennial Report 2015-2016, SAMARCO, accessed 3Nov17, at: http//www.samarco.com/en/relatorios/  </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Tailings.info.  Tailings Related Accidents - Failures, Breaches and Mudflows, </a:t>
          </a:r>
          <a:r>
            <a:rPr kumimoji="0" lang="en-US" sz="1100" b="0" i="0" u="none" strike="noStrike" kern="0" cap="none" spc="0" normalizeH="0" baseline="0" noProof="0">
              <a:ln>
                <a:noFill/>
              </a:ln>
              <a:solidFill>
                <a:srgbClr val="0563C1"/>
              </a:solidFill>
              <a:effectLst/>
              <a:uLnTx/>
              <a:uFillTx/>
              <a:latin typeface="+mn-lt"/>
              <a:ea typeface="Times New Roman" panose="02020603050405020304" pitchFamily="18" charset="0"/>
              <a:cs typeface="Times New Roman" panose="02020603050405020304" pitchFamily="18" charset="0"/>
              <a:hlinkClick xmlns:r="http://schemas.openxmlformats.org/officeDocument/2006/relationships" r:id=""/>
            </a:rPr>
            <a:t>http://www.tailings.info/knowledge/accidents.htm</a:t>
          </a:r>
          <a:endPar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UN DESA 2007. “Case Study of the Impact of Mining &amp; Dams on the Environment and Indigenous Peoples in Benguet, Cordillera, Philippines,” </a:t>
          </a:r>
          <a:r>
            <a:rPr kumimoji="0" lang="en-US" sz="1100" b="0" i="0" u="none" strike="noStrike" kern="0" cap="none" spc="0" normalizeH="0" baseline="0" noProof="0">
              <a:ln>
                <a:noFill/>
              </a:ln>
              <a:solidFill>
                <a:prstClr val="black"/>
              </a:solidFill>
              <a:effectLst/>
              <a:uLnTx/>
              <a:uFillTx/>
              <a:latin typeface="+mn-lt"/>
              <a:ea typeface="+mn-ea"/>
              <a:cs typeface="+mn-cs"/>
            </a:rPr>
            <a:t>United Nations, Department of Economic &amp; Social Affairs, International Expert Group Meeting on Indigenous Peoples And Protection of the Environment, </a:t>
          </a: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Aug 27-29, 2007  </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Vanden Berghe et al 2009. Importance of Shear Stress Anisotropy and bottom drainage on Tailings Dam Stability: a Case History, Jean-François Vanden Berghe, Jean-Christophe Ballard, Richard A. Jewell, Marc Pirson, Uwe Reh, Proceedings of the 17th International Conference on Soil Mechanics and Geotechnical Engineering, M. Hamza et al. (Eds.), 2009 IOS Press</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mn-ea"/>
              <a:cs typeface="+mn-cs"/>
            </a:rPr>
            <a:t>Villavicencio et al 2014. </a:t>
          </a: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"Failures of sand tailings dams in a highly seismic country," </a:t>
          </a:r>
          <a:r>
            <a:rPr kumimoji="0" lang="en-US" sz="1100" b="0" i="0" u="none" strike="noStrike" kern="0" cap="none" spc="0" normalizeH="0" baseline="0" noProof="0">
              <a:ln>
                <a:noFill/>
              </a:ln>
              <a:solidFill>
                <a:prstClr val="black"/>
              </a:solidFill>
              <a:effectLst/>
              <a:uLnTx/>
              <a:uFillTx/>
              <a:latin typeface="+mn-lt"/>
              <a:ea typeface="+mn-ea"/>
              <a:cs typeface="+mn-cs"/>
            </a:rPr>
            <a:t>Villavicencio, Gabriel, Raul Espinace, Juan Palma, Andy Fourie, and Pamela Valenzuela, </a:t>
          </a: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Can. Geotech. J. 51: 449–464 (2014) </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Wei et al 2012. “Design Construction and Management of Tailings Storage Facilities For Surface Disposal In China: Case Studies of Failures” Wei, Zuoan, Yin, Guangszhi, Wang J.G, Ling, Wan, Guangzhi, Li, Waste Management An Research Vol 31 p 106-112 Sage Publications October 11,2012 http://wmr.sagepub.com/content/31/1/106.full.pdf+html</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lang="en-US" sz="1100" b="0" i="0" baseline="0">
              <a:solidFill>
                <a:schemeClr val="dk1"/>
              </a:solidFill>
              <a:effectLst/>
              <a:latin typeface="+mn-lt"/>
              <a:ea typeface="+mn-ea"/>
              <a:cs typeface="+mn-cs"/>
            </a:rPr>
            <a:t>WISE.  World Information Service on Energy Uranium Project (http://www.wise-uranium.org/mdaf.html) </a:t>
          </a:r>
          <a:endParaRPr lang="en-US" sz="1100">
            <a:effectLst/>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r>
            <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Wood 2012. Disasters and Minewater, Good Practice and Prevention, Harvey Wood, IWA Publishing, London, 2012, ISBN 9781780400068</a:t>
          </a: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xdr:txBody>
    </xdr:sp>
    <xdr:clientData/>
  </xdr:twoCellAnchor>
  <xdr:oneCellAnchor>
    <xdr:from>
      <xdr:col>8</xdr:col>
      <xdr:colOff>0</xdr:colOff>
      <xdr:row>519</xdr:row>
      <xdr:rowOff>0</xdr:rowOff>
    </xdr:from>
    <xdr:ext cx="184731" cy="264560"/>
    <xdr:sp macro="" textlink="">
      <xdr:nvSpPr>
        <xdr:cNvPr id="3" name="TextBox 2">
          <a:extLst>
            <a:ext uri="{FF2B5EF4-FFF2-40B4-BE49-F238E27FC236}">
              <a16:creationId xmlns:a16="http://schemas.microsoft.com/office/drawing/2014/main" id="{A0BA49AC-6F0B-457B-98F5-856EFCBD9DF9}"/>
            </a:ext>
          </a:extLst>
        </xdr:cNvPr>
        <xdr:cNvSpPr txBox="1"/>
      </xdr:nvSpPr>
      <xdr:spPr>
        <a:xfrm>
          <a:off x="9296400" y="19230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1</xdr:col>
      <xdr:colOff>0</xdr:colOff>
      <xdr:row>82</xdr:row>
      <xdr:rowOff>0</xdr:rowOff>
    </xdr:from>
    <xdr:to>
      <xdr:col>1</xdr:col>
      <xdr:colOff>95250</xdr:colOff>
      <xdr:row>82</xdr:row>
      <xdr:rowOff>66675</xdr:rowOff>
    </xdr:to>
    <xdr:pic>
      <xdr:nvPicPr>
        <xdr:cNvPr id="4" name="Picture 1" descr="external link">
          <a:hlinkClick xmlns:r="http://schemas.openxmlformats.org/officeDocument/2006/relationships" r:id="rId1"/>
          <a:extLst>
            <a:ext uri="{FF2B5EF4-FFF2-40B4-BE49-F238E27FC236}">
              <a16:creationId xmlns:a16="http://schemas.microsoft.com/office/drawing/2014/main" id="{318293DA-E27D-47FA-BE1B-63BCDDF938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 y="48006000"/>
          <a:ext cx="95250" cy="66675"/>
        </a:xfrm>
        <a:prstGeom prst="rect">
          <a:avLst/>
        </a:prstGeom>
        <a:noFill/>
      </xdr:spPr>
    </xdr:pic>
    <xdr:clientData/>
  </xdr:twoCellAnchor>
  <xdr:oneCellAnchor>
    <xdr:from>
      <xdr:col>11</xdr:col>
      <xdr:colOff>11905</xdr:colOff>
      <xdr:row>487</xdr:row>
      <xdr:rowOff>0</xdr:rowOff>
    </xdr:from>
    <xdr:ext cx="184731" cy="264560"/>
    <xdr:sp macro="" textlink="">
      <xdr:nvSpPr>
        <xdr:cNvPr id="5" name="TextBox 4">
          <a:extLst>
            <a:ext uri="{FF2B5EF4-FFF2-40B4-BE49-F238E27FC236}">
              <a16:creationId xmlns:a16="http://schemas.microsoft.com/office/drawing/2014/main" id="{1645A7FC-80CD-48A7-89EA-D5ECD8E8C5B1}"/>
            </a:ext>
          </a:extLst>
        </xdr:cNvPr>
        <xdr:cNvSpPr txBox="1"/>
      </xdr:nvSpPr>
      <xdr:spPr>
        <a:xfrm>
          <a:off x="11022805" y="18611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487</xdr:row>
      <xdr:rowOff>0</xdr:rowOff>
    </xdr:from>
    <xdr:ext cx="184731" cy="264560"/>
    <xdr:sp macro="" textlink="">
      <xdr:nvSpPr>
        <xdr:cNvPr id="6" name="TextBox 5">
          <a:extLst>
            <a:ext uri="{FF2B5EF4-FFF2-40B4-BE49-F238E27FC236}">
              <a16:creationId xmlns:a16="http://schemas.microsoft.com/office/drawing/2014/main" id="{E38F9813-C45D-442C-8C50-B5FD9524FCEE}"/>
            </a:ext>
          </a:extLst>
        </xdr:cNvPr>
        <xdr:cNvSpPr txBox="1"/>
      </xdr:nvSpPr>
      <xdr:spPr>
        <a:xfrm>
          <a:off x="9296400" y="18611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487</xdr:row>
      <xdr:rowOff>0</xdr:rowOff>
    </xdr:from>
    <xdr:ext cx="184731" cy="264560"/>
    <xdr:sp macro="" textlink="">
      <xdr:nvSpPr>
        <xdr:cNvPr id="7" name="TextBox 6">
          <a:extLst>
            <a:ext uri="{FF2B5EF4-FFF2-40B4-BE49-F238E27FC236}">
              <a16:creationId xmlns:a16="http://schemas.microsoft.com/office/drawing/2014/main" id="{BBF435F5-C804-498E-BBF9-1D45DCE2F211}"/>
            </a:ext>
          </a:extLst>
        </xdr:cNvPr>
        <xdr:cNvSpPr txBox="1"/>
      </xdr:nvSpPr>
      <xdr:spPr>
        <a:xfrm>
          <a:off x="9296400" y="18611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11</xdr:col>
      <xdr:colOff>11905</xdr:colOff>
      <xdr:row>561</xdr:row>
      <xdr:rowOff>0</xdr:rowOff>
    </xdr:from>
    <xdr:ext cx="184731" cy="264560"/>
    <xdr:sp macro="" textlink="">
      <xdr:nvSpPr>
        <xdr:cNvPr id="8" name="TextBox 7">
          <a:extLst>
            <a:ext uri="{FF2B5EF4-FFF2-40B4-BE49-F238E27FC236}">
              <a16:creationId xmlns:a16="http://schemas.microsoft.com/office/drawing/2014/main" id="{AC9BA62D-89B2-4EB5-9615-2317DF5DF889}"/>
            </a:ext>
          </a:extLst>
        </xdr:cNvPr>
        <xdr:cNvSpPr txBox="1"/>
      </xdr:nvSpPr>
      <xdr:spPr>
        <a:xfrm>
          <a:off x="11022805" y="20049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9" name="TextBox 8">
          <a:extLst>
            <a:ext uri="{FF2B5EF4-FFF2-40B4-BE49-F238E27FC236}">
              <a16:creationId xmlns:a16="http://schemas.microsoft.com/office/drawing/2014/main" id="{E9ACD0B5-53BA-4E47-97CA-0DAD11DB832B}"/>
            </a:ext>
          </a:extLst>
        </xdr:cNvPr>
        <xdr:cNvSpPr txBox="1"/>
      </xdr:nvSpPr>
      <xdr:spPr>
        <a:xfrm>
          <a:off x="9296400" y="20049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10" name="TextBox 9">
          <a:extLst>
            <a:ext uri="{FF2B5EF4-FFF2-40B4-BE49-F238E27FC236}">
              <a16:creationId xmlns:a16="http://schemas.microsoft.com/office/drawing/2014/main" id="{B9F3DFAB-A089-4293-AF17-271A6E76BDC0}"/>
            </a:ext>
          </a:extLst>
        </xdr:cNvPr>
        <xdr:cNvSpPr txBox="1"/>
      </xdr:nvSpPr>
      <xdr:spPr>
        <a:xfrm>
          <a:off x="9296400" y="20049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11</xdr:col>
      <xdr:colOff>11905</xdr:colOff>
      <xdr:row>576</xdr:row>
      <xdr:rowOff>0</xdr:rowOff>
    </xdr:from>
    <xdr:ext cx="184731" cy="264560"/>
    <xdr:sp macro="" textlink="">
      <xdr:nvSpPr>
        <xdr:cNvPr id="11" name="TextBox 10">
          <a:extLst>
            <a:ext uri="{FF2B5EF4-FFF2-40B4-BE49-F238E27FC236}">
              <a16:creationId xmlns:a16="http://schemas.microsoft.com/office/drawing/2014/main" id="{CEDD9FCC-0404-4E92-9C6B-FB71D420D859}"/>
            </a:ext>
          </a:extLst>
        </xdr:cNvPr>
        <xdr:cNvSpPr txBox="1"/>
      </xdr:nvSpPr>
      <xdr:spPr>
        <a:xfrm>
          <a:off x="11022805" y="20346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576</xdr:row>
      <xdr:rowOff>0</xdr:rowOff>
    </xdr:from>
    <xdr:ext cx="184731" cy="264560"/>
    <xdr:sp macro="" textlink="">
      <xdr:nvSpPr>
        <xdr:cNvPr id="12" name="TextBox 11">
          <a:extLst>
            <a:ext uri="{FF2B5EF4-FFF2-40B4-BE49-F238E27FC236}">
              <a16:creationId xmlns:a16="http://schemas.microsoft.com/office/drawing/2014/main" id="{D00B27F9-D108-452A-96E0-C3E12C92C38F}"/>
            </a:ext>
          </a:extLst>
        </xdr:cNvPr>
        <xdr:cNvSpPr txBox="1"/>
      </xdr:nvSpPr>
      <xdr:spPr>
        <a:xfrm>
          <a:off x="9296400" y="20346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576</xdr:row>
      <xdr:rowOff>0</xdr:rowOff>
    </xdr:from>
    <xdr:ext cx="184731" cy="264560"/>
    <xdr:sp macro="" textlink="">
      <xdr:nvSpPr>
        <xdr:cNvPr id="13" name="TextBox 12">
          <a:extLst>
            <a:ext uri="{FF2B5EF4-FFF2-40B4-BE49-F238E27FC236}">
              <a16:creationId xmlns:a16="http://schemas.microsoft.com/office/drawing/2014/main" id="{8547E776-5F57-479C-A6EB-8442B61B03A4}"/>
            </a:ext>
          </a:extLst>
        </xdr:cNvPr>
        <xdr:cNvSpPr txBox="1"/>
      </xdr:nvSpPr>
      <xdr:spPr>
        <a:xfrm>
          <a:off x="9296400" y="20346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14" name="TextBox 13">
          <a:extLst>
            <a:ext uri="{FF2B5EF4-FFF2-40B4-BE49-F238E27FC236}">
              <a16:creationId xmlns:a16="http://schemas.microsoft.com/office/drawing/2014/main" id="{056D0136-9B7F-45BC-8EA3-05E38E4A4E21}"/>
            </a:ext>
          </a:extLst>
        </xdr:cNvPr>
        <xdr:cNvSpPr txBox="1"/>
      </xdr:nvSpPr>
      <xdr:spPr>
        <a:xfrm>
          <a:off x="9296400" y="20049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15" name="TextBox 14">
          <a:extLst>
            <a:ext uri="{FF2B5EF4-FFF2-40B4-BE49-F238E27FC236}">
              <a16:creationId xmlns:a16="http://schemas.microsoft.com/office/drawing/2014/main" id="{78E798A4-9AC2-4BC3-9465-D3FB13E6832D}"/>
            </a:ext>
          </a:extLst>
        </xdr:cNvPr>
        <xdr:cNvSpPr txBox="1"/>
      </xdr:nvSpPr>
      <xdr:spPr>
        <a:xfrm>
          <a:off x="9296400" y="20049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698</xdr:row>
      <xdr:rowOff>0</xdr:rowOff>
    </xdr:from>
    <xdr:ext cx="184731" cy="264560"/>
    <xdr:sp macro="" textlink="">
      <xdr:nvSpPr>
        <xdr:cNvPr id="16" name="TextBox 15">
          <a:extLst>
            <a:ext uri="{FF2B5EF4-FFF2-40B4-BE49-F238E27FC236}">
              <a16:creationId xmlns:a16="http://schemas.microsoft.com/office/drawing/2014/main" id="{0E31414D-43C0-4FDE-B9E0-1112BF0B942F}"/>
            </a:ext>
          </a:extLst>
        </xdr:cNvPr>
        <xdr:cNvSpPr txBox="1"/>
      </xdr:nvSpPr>
      <xdr:spPr>
        <a:xfrm>
          <a:off x="98298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698</xdr:row>
      <xdr:rowOff>0</xdr:rowOff>
    </xdr:from>
    <xdr:ext cx="184731" cy="264560"/>
    <xdr:sp macro="" textlink="">
      <xdr:nvSpPr>
        <xdr:cNvPr id="17" name="TextBox 16">
          <a:extLst>
            <a:ext uri="{FF2B5EF4-FFF2-40B4-BE49-F238E27FC236}">
              <a16:creationId xmlns:a16="http://schemas.microsoft.com/office/drawing/2014/main" id="{4B1A20AA-B4BC-4C23-A4DF-DCD83E206C84}"/>
            </a:ext>
          </a:extLst>
        </xdr:cNvPr>
        <xdr:cNvSpPr txBox="1"/>
      </xdr:nvSpPr>
      <xdr:spPr>
        <a:xfrm>
          <a:off x="92964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698</xdr:row>
      <xdr:rowOff>0</xdr:rowOff>
    </xdr:from>
    <xdr:ext cx="184731" cy="264560"/>
    <xdr:sp macro="" textlink="">
      <xdr:nvSpPr>
        <xdr:cNvPr id="18" name="TextBox 17">
          <a:extLst>
            <a:ext uri="{FF2B5EF4-FFF2-40B4-BE49-F238E27FC236}">
              <a16:creationId xmlns:a16="http://schemas.microsoft.com/office/drawing/2014/main" id="{98ACCCF4-CD67-4311-88A1-4D43AEA86776}"/>
            </a:ext>
          </a:extLst>
        </xdr:cNvPr>
        <xdr:cNvSpPr txBox="1"/>
      </xdr:nvSpPr>
      <xdr:spPr>
        <a:xfrm>
          <a:off x="98298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698</xdr:row>
      <xdr:rowOff>0</xdr:rowOff>
    </xdr:from>
    <xdr:ext cx="184731" cy="264560"/>
    <xdr:sp macro="" textlink="">
      <xdr:nvSpPr>
        <xdr:cNvPr id="19" name="TextBox 18">
          <a:extLst>
            <a:ext uri="{FF2B5EF4-FFF2-40B4-BE49-F238E27FC236}">
              <a16:creationId xmlns:a16="http://schemas.microsoft.com/office/drawing/2014/main" id="{0B961DE8-E436-4888-A50E-4FA864D7DE97}"/>
            </a:ext>
          </a:extLst>
        </xdr:cNvPr>
        <xdr:cNvSpPr txBox="1"/>
      </xdr:nvSpPr>
      <xdr:spPr>
        <a:xfrm>
          <a:off x="92964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698</xdr:row>
      <xdr:rowOff>0</xdr:rowOff>
    </xdr:from>
    <xdr:ext cx="184731" cy="264560"/>
    <xdr:sp macro="" textlink="">
      <xdr:nvSpPr>
        <xdr:cNvPr id="20" name="TextBox 19">
          <a:extLst>
            <a:ext uri="{FF2B5EF4-FFF2-40B4-BE49-F238E27FC236}">
              <a16:creationId xmlns:a16="http://schemas.microsoft.com/office/drawing/2014/main" id="{D5BF97F2-6257-450D-A199-E65C0738CF38}"/>
            </a:ext>
          </a:extLst>
        </xdr:cNvPr>
        <xdr:cNvSpPr txBox="1"/>
      </xdr:nvSpPr>
      <xdr:spPr>
        <a:xfrm>
          <a:off x="98298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698</xdr:row>
      <xdr:rowOff>0</xdr:rowOff>
    </xdr:from>
    <xdr:ext cx="184731" cy="264560"/>
    <xdr:sp macro="" textlink="">
      <xdr:nvSpPr>
        <xdr:cNvPr id="21" name="TextBox 20">
          <a:extLst>
            <a:ext uri="{FF2B5EF4-FFF2-40B4-BE49-F238E27FC236}">
              <a16:creationId xmlns:a16="http://schemas.microsoft.com/office/drawing/2014/main" id="{1DEFD7A3-C89C-4A9A-9F88-5841949F357B}"/>
            </a:ext>
          </a:extLst>
        </xdr:cNvPr>
        <xdr:cNvSpPr txBox="1"/>
      </xdr:nvSpPr>
      <xdr:spPr>
        <a:xfrm>
          <a:off x="92964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698</xdr:row>
      <xdr:rowOff>0</xdr:rowOff>
    </xdr:from>
    <xdr:ext cx="184731" cy="264560"/>
    <xdr:sp macro="" textlink="">
      <xdr:nvSpPr>
        <xdr:cNvPr id="22" name="TextBox 21">
          <a:extLst>
            <a:ext uri="{FF2B5EF4-FFF2-40B4-BE49-F238E27FC236}">
              <a16:creationId xmlns:a16="http://schemas.microsoft.com/office/drawing/2014/main" id="{B74226B7-09BD-434E-81D4-F9E3874CE962}"/>
            </a:ext>
          </a:extLst>
        </xdr:cNvPr>
        <xdr:cNvSpPr txBox="1"/>
      </xdr:nvSpPr>
      <xdr:spPr>
        <a:xfrm>
          <a:off x="98298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698</xdr:row>
      <xdr:rowOff>0</xdr:rowOff>
    </xdr:from>
    <xdr:ext cx="184731" cy="264560"/>
    <xdr:sp macro="" textlink="">
      <xdr:nvSpPr>
        <xdr:cNvPr id="23" name="TextBox 22">
          <a:extLst>
            <a:ext uri="{FF2B5EF4-FFF2-40B4-BE49-F238E27FC236}">
              <a16:creationId xmlns:a16="http://schemas.microsoft.com/office/drawing/2014/main" id="{7064D930-6823-488B-A0BD-214065A87C6F}"/>
            </a:ext>
          </a:extLst>
        </xdr:cNvPr>
        <xdr:cNvSpPr txBox="1"/>
      </xdr:nvSpPr>
      <xdr:spPr>
        <a:xfrm>
          <a:off x="92964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698</xdr:row>
      <xdr:rowOff>0</xdr:rowOff>
    </xdr:from>
    <xdr:ext cx="184731" cy="264560"/>
    <xdr:sp macro="" textlink="">
      <xdr:nvSpPr>
        <xdr:cNvPr id="24" name="TextBox 23">
          <a:extLst>
            <a:ext uri="{FF2B5EF4-FFF2-40B4-BE49-F238E27FC236}">
              <a16:creationId xmlns:a16="http://schemas.microsoft.com/office/drawing/2014/main" id="{426B35FF-52C0-4360-9419-C260A775874B}"/>
            </a:ext>
          </a:extLst>
        </xdr:cNvPr>
        <xdr:cNvSpPr txBox="1"/>
      </xdr:nvSpPr>
      <xdr:spPr>
        <a:xfrm>
          <a:off x="98298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8</xdr:col>
      <xdr:colOff>0</xdr:colOff>
      <xdr:row>698</xdr:row>
      <xdr:rowOff>0</xdr:rowOff>
    </xdr:from>
    <xdr:ext cx="184731" cy="264560"/>
    <xdr:sp macro="" textlink="">
      <xdr:nvSpPr>
        <xdr:cNvPr id="25" name="TextBox 24">
          <a:extLst>
            <a:ext uri="{FF2B5EF4-FFF2-40B4-BE49-F238E27FC236}">
              <a16:creationId xmlns:a16="http://schemas.microsoft.com/office/drawing/2014/main" id="{C745459A-0C3E-467E-A9DE-5238164C963E}"/>
            </a:ext>
          </a:extLst>
        </xdr:cNvPr>
        <xdr:cNvSpPr txBox="1"/>
      </xdr:nvSpPr>
      <xdr:spPr>
        <a:xfrm>
          <a:off x="9296400" y="22682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699</xdr:row>
      <xdr:rowOff>0</xdr:rowOff>
    </xdr:from>
    <xdr:ext cx="184731" cy="264560"/>
    <xdr:sp macro="" textlink="">
      <xdr:nvSpPr>
        <xdr:cNvPr id="26" name="TextBox 25">
          <a:extLst>
            <a:ext uri="{FF2B5EF4-FFF2-40B4-BE49-F238E27FC236}">
              <a16:creationId xmlns:a16="http://schemas.microsoft.com/office/drawing/2014/main" id="{7B159DF4-75F4-4140-919E-20AB32CDD9E0}"/>
            </a:ext>
          </a:extLst>
        </xdr:cNvPr>
        <xdr:cNvSpPr txBox="1"/>
      </xdr:nvSpPr>
      <xdr:spPr>
        <a:xfrm>
          <a:off x="9829800" y="22701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699</xdr:row>
      <xdr:rowOff>0</xdr:rowOff>
    </xdr:from>
    <xdr:ext cx="184731" cy="264560"/>
    <xdr:sp macro="" textlink="">
      <xdr:nvSpPr>
        <xdr:cNvPr id="27" name="TextBox 26">
          <a:extLst>
            <a:ext uri="{FF2B5EF4-FFF2-40B4-BE49-F238E27FC236}">
              <a16:creationId xmlns:a16="http://schemas.microsoft.com/office/drawing/2014/main" id="{785B6C88-F8AF-4FB9-915A-D54393C655F3}"/>
            </a:ext>
          </a:extLst>
        </xdr:cNvPr>
        <xdr:cNvSpPr txBox="1"/>
      </xdr:nvSpPr>
      <xdr:spPr>
        <a:xfrm>
          <a:off x="9829800" y="22701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699</xdr:row>
      <xdr:rowOff>0</xdr:rowOff>
    </xdr:from>
    <xdr:ext cx="184731" cy="264560"/>
    <xdr:sp macro="" textlink="">
      <xdr:nvSpPr>
        <xdr:cNvPr id="28" name="TextBox 27">
          <a:extLst>
            <a:ext uri="{FF2B5EF4-FFF2-40B4-BE49-F238E27FC236}">
              <a16:creationId xmlns:a16="http://schemas.microsoft.com/office/drawing/2014/main" id="{9B9B2F34-184B-49A4-A001-8CFB32888B66}"/>
            </a:ext>
          </a:extLst>
        </xdr:cNvPr>
        <xdr:cNvSpPr txBox="1"/>
      </xdr:nvSpPr>
      <xdr:spPr>
        <a:xfrm>
          <a:off x="9829800" y="22701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699</xdr:row>
      <xdr:rowOff>0</xdr:rowOff>
    </xdr:from>
    <xdr:ext cx="184731" cy="264560"/>
    <xdr:sp macro="" textlink="">
      <xdr:nvSpPr>
        <xdr:cNvPr id="29" name="TextBox 28">
          <a:extLst>
            <a:ext uri="{FF2B5EF4-FFF2-40B4-BE49-F238E27FC236}">
              <a16:creationId xmlns:a16="http://schemas.microsoft.com/office/drawing/2014/main" id="{F5CC2232-13C1-4192-B4EC-BA84E04249F1}"/>
            </a:ext>
          </a:extLst>
        </xdr:cNvPr>
        <xdr:cNvSpPr txBox="1"/>
      </xdr:nvSpPr>
      <xdr:spPr>
        <a:xfrm>
          <a:off x="9829800" y="22701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699</xdr:row>
      <xdr:rowOff>0</xdr:rowOff>
    </xdr:from>
    <xdr:ext cx="184731" cy="264560"/>
    <xdr:sp macro="" textlink="">
      <xdr:nvSpPr>
        <xdr:cNvPr id="30" name="TextBox 29">
          <a:extLst>
            <a:ext uri="{FF2B5EF4-FFF2-40B4-BE49-F238E27FC236}">
              <a16:creationId xmlns:a16="http://schemas.microsoft.com/office/drawing/2014/main" id="{9ACEEAB1-D75F-423C-A760-C29B7C956CE1}"/>
            </a:ext>
          </a:extLst>
        </xdr:cNvPr>
        <xdr:cNvSpPr txBox="1"/>
      </xdr:nvSpPr>
      <xdr:spPr>
        <a:xfrm>
          <a:off x="9829800" y="22701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700</xdr:row>
      <xdr:rowOff>0</xdr:rowOff>
    </xdr:from>
    <xdr:ext cx="184731" cy="264560"/>
    <xdr:sp macro="" textlink="">
      <xdr:nvSpPr>
        <xdr:cNvPr id="31" name="TextBox 30">
          <a:extLst>
            <a:ext uri="{FF2B5EF4-FFF2-40B4-BE49-F238E27FC236}">
              <a16:creationId xmlns:a16="http://schemas.microsoft.com/office/drawing/2014/main" id="{AC3E56D3-BADD-4AB4-87A1-105D04CB2784}"/>
            </a:ext>
          </a:extLst>
        </xdr:cNvPr>
        <xdr:cNvSpPr txBox="1"/>
      </xdr:nvSpPr>
      <xdr:spPr>
        <a:xfrm>
          <a:off x="9829800" y="22720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700</xdr:row>
      <xdr:rowOff>0</xdr:rowOff>
    </xdr:from>
    <xdr:ext cx="184731" cy="264560"/>
    <xdr:sp macro="" textlink="">
      <xdr:nvSpPr>
        <xdr:cNvPr id="32" name="TextBox 31">
          <a:extLst>
            <a:ext uri="{FF2B5EF4-FFF2-40B4-BE49-F238E27FC236}">
              <a16:creationId xmlns:a16="http://schemas.microsoft.com/office/drawing/2014/main" id="{17DAF76F-15C1-421D-9E8A-A70E9A94FE70}"/>
            </a:ext>
          </a:extLst>
        </xdr:cNvPr>
        <xdr:cNvSpPr txBox="1"/>
      </xdr:nvSpPr>
      <xdr:spPr>
        <a:xfrm>
          <a:off x="9829800" y="22720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700</xdr:row>
      <xdr:rowOff>0</xdr:rowOff>
    </xdr:from>
    <xdr:ext cx="184731" cy="264560"/>
    <xdr:sp macro="" textlink="">
      <xdr:nvSpPr>
        <xdr:cNvPr id="33" name="TextBox 32">
          <a:extLst>
            <a:ext uri="{FF2B5EF4-FFF2-40B4-BE49-F238E27FC236}">
              <a16:creationId xmlns:a16="http://schemas.microsoft.com/office/drawing/2014/main" id="{37BDCC43-2B34-4DFE-85A5-E69F9D592CBB}"/>
            </a:ext>
          </a:extLst>
        </xdr:cNvPr>
        <xdr:cNvSpPr txBox="1"/>
      </xdr:nvSpPr>
      <xdr:spPr>
        <a:xfrm>
          <a:off x="9829800" y="22720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700</xdr:row>
      <xdr:rowOff>0</xdr:rowOff>
    </xdr:from>
    <xdr:ext cx="184731" cy="264560"/>
    <xdr:sp macro="" textlink="">
      <xdr:nvSpPr>
        <xdr:cNvPr id="34" name="TextBox 33">
          <a:extLst>
            <a:ext uri="{FF2B5EF4-FFF2-40B4-BE49-F238E27FC236}">
              <a16:creationId xmlns:a16="http://schemas.microsoft.com/office/drawing/2014/main" id="{9670B83D-DCC6-45D6-9419-CDAFC3522705}"/>
            </a:ext>
          </a:extLst>
        </xdr:cNvPr>
        <xdr:cNvSpPr txBox="1"/>
      </xdr:nvSpPr>
      <xdr:spPr>
        <a:xfrm>
          <a:off x="9829800" y="22720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700</xdr:row>
      <xdr:rowOff>0</xdr:rowOff>
    </xdr:from>
    <xdr:ext cx="184731" cy="264560"/>
    <xdr:sp macro="" textlink="">
      <xdr:nvSpPr>
        <xdr:cNvPr id="35" name="TextBox 34">
          <a:extLst>
            <a:ext uri="{FF2B5EF4-FFF2-40B4-BE49-F238E27FC236}">
              <a16:creationId xmlns:a16="http://schemas.microsoft.com/office/drawing/2014/main" id="{CC5F896D-CBD0-4582-A6CC-818F192E9011}"/>
            </a:ext>
          </a:extLst>
        </xdr:cNvPr>
        <xdr:cNvSpPr txBox="1"/>
      </xdr:nvSpPr>
      <xdr:spPr>
        <a:xfrm>
          <a:off x="9829800" y="22720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36" name="TextBox 35">
          <a:extLst>
            <a:ext uri="{FF2B5EF4-FFF2-40B4-BE49-F238E27FC236}">
              <a16:creationId xmlns:a16="http://schemas.microsoft.com/office/drawing/2014/main" id="{AA04FF7B-C885-4673-AF25-F18A3562A6E0}"/>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37" name="TextBox 36">
          <a:extLst>
            <a:ext uri="{FF2B5EF4-FFF2-40B4-BE49-F238E27FC236}">
              <a16:creationId xmlns:a16="http://schemas.microsoft.com/office/drawing/2014/main" id="{44EC144B-6EAD-49FE-BA2B-DBE13ED8BA84}"/>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38" name="TextBox 37">
          <a:extLst>
            <a:ext uri="{FF2B5EF4-FFF2-40B4-BE49-F238E27FC236}">
              <a16:creationId xmlns:a16="http://schemas.microsoft.com/office/drawing/2014/main" id="{D6ECC9BD-5E8F-46A7-A6AF-F972E45E6DCA}"/>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39" name="TextBox 38">
          <a:extLst>
            <a:ext uri="{FF2B5EF4-FFF2-40B4-BE49-F238E27FC236}">
              <a16:creationId xmlns:a16="http://schemas.microsoft.com/office/drawing/2014/main" id="{B591C6D7-499C-4038-B514-2F903CCD79A2}"/>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40" name="TextBox 39">
          <a:extLst>
            <a:ext uri="{FF2B5EF4-FFF2-40B4-BE49-F238E27FC236}">
              <a16:creationId xmlns:a16="http://schemas.microsoft.com/office/drawing/2014/main" id="{629C35D1-15B7-413E-96E3-F6C67AAC3CDA}"/>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41" name="TextBox 40">
          <a:extLst>
            <a:ext uri="{FF2B5EF4-FFF2-40B4-BE49-F238E27FC236}">
              <a16:creationId xmlns:a16="http://schemas.microsoft.com/office/drawing/2014/main" id="{54F70EB9-4A7D-43B5-835C-A39AC9206F07}"/>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42" name="TextBox 41">
          <a:extLst>
            <a:ext uri="{FF2B5EF4-FFF2-40B4-BE49-F238E27FC236}">
              <a16:creationId xmlns:a16="http://schemas.microsoft.com/office/drawing/2014/main" id="{F56A0E47-DC44-41E7-9D79-02E3623D8468}"/>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43" name="TextBox 42">
          <a:extLst>
            <a:ext uri="{FF2B5EF4-FFF2-40B4-BE49-F238E27FC236}">
              <a16:creationId xmlns:a16="http://schemas.microsoft.com/office/drawing/2014/main" id="{DDED61B6-67A8-4127-BBF2-CABDE312156A}"/>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44" name="TextBox 43">
          <a:extLst>
            <a:ext uri="{FF2B5EF4-FFF2-40B4-BE49-F238E27FC236}">
              <a16:creationId xmlns:a16="http://schemas.microsoft.com/office/drawing/2014/main" id="{D1DCED04-8DA5-4362-8F58-9993614ADB83}"/>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701</xdr:row>
      <xdr:rowOff>0</xdr:rowOff>
    </xdr:from>
    <xdr:ext cx="184731" cy="264560"/>
    <xdr:sp macro="" textlink="">
      <xdr:nvSpPr>
        <xdr:cNvPr id="45" name="TextBox 44">
          <a:extLst>
            <a:ext uri="{FF2B5EF4-FFF2-40B4-BE49-F238E27FC236}">
              <a16:creationId xmlns:a16="http://schemas.microsoft.com/office/drawing/2014/main" id="{CD853893-B489-4E35-92F0-30CEB9E6203F}"/>
            </a:ext>
          </a:extLst>
        </xdr:cNvPr>
        <xdr:cNvSpPr txBox="1"/>
      </xdr:nvSpPr>
      <xdr:spPr>
        <a:xfrm>
          <a:off x="9829800" y="22739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46" name="TextBox 45">
          <a:extLst>
            <a:ext uri="{FF2B5EF4-FFF2-40B4-BE49-F238E27FC236}">
              <a16:creationId xmlns:a16="http://schemas.microsoft.com/office/drawing/2014/main" id="{F7597136-DE53-47AF-B282-278237B2452B}"/>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47" name="TextBox 46">
          <a:extLst>
            <a:ext uri="{FF2B5EF4-FFF2-40B4-BE49-F238E27FC236}">
              <a16:creationId xmlns:a16="http://schemas.microsoft.com/office/drawing/2014/main" id="{C2727758-A98A-4D60-B721-E6D453921AA2}"/>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48" name="TextBox 47">
          <a:extLst>
            <a:ext uri="{FF2B5EF4-FFF2-40B4-BE49-F238E27FC236}">
              <a16:creationId xmlns:a16="http://schemas.microsoft.com/office/drawing/2014/main" id="{119CD40A-0081-4138-B14A-4EB811F9E2F9}"/>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49" name="TextBox 48">
          <a:extLst>
            <a:ext uri="{FF2B5EF4-FFF2-40B4-BE49-F238E27FC236}">
              <a16:creationId xmlns:a16="http://schemas.microsoft.com/office/drawing/2014/main" id="{F23D5F60-56E5-4FCF-A4B8-77E62475BB94}"/>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50" name="TextBox 49">
          <a:extLst>
            <a:ext uri="{FF2B5EF4-FFF2-40B4-BE49-F238E27FC236}">
              <a16:creationId xmlns:a16="http://schemas.microsoft.com/office/drawing/2014/main" id="{E9E3A46D-AC76-4216-B229-2BCDF65E2F3E}"/>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51" name="TextBox 50">
          <a:extLst>
            <a:ext uri="{FF2B5EF4-FFF2-40B4-BE49-F238E27FC236}">
              <a16:creationId xmlns:a16="http://schemas.microsoft.com/office/drawing/2014/main" id="{C02B14B1-8116-4B8E-BF57-CE1C0B037B40}"/>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52" name="TextBox 51">
          <a:extLst>
            <a:ext uri="{FF2B5EF4-FFF2-40B4-BE49-F238E27FC236}">
              <a16:creationId xmlns:a16="http://schemas.microsoft.com/office/drawing/2014/main" id="{59E8944F-EE7D-4BEE-9D09-C30561B3CC7B}"/>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53" name="TextBox 52">
          <a:extLst>
            <a:ext uri="{FF2B5EF4-FFF2-40B4-BE49-F238E27FC236}">
              <a16:creationId xmlns:a16="http://schemas.microsoft.com/office/drawing/2014/main" id="{8571DAED-60C7-4861-9B5B-54A34EC49D56}"/>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54" name="TextBox 53">
          <a:extLst>
            <a:ext uri="{FF2B5EF4-FFF2-40B4-BE49-F238E27FC236}">
              <a16:creationId xmlns:a16="http://schemas.microsoft.com/office/drawing/2014/main" id="{25190136-F5FF-4A98-BAB9-005315268FF9}"/>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702</xdr:row>
      <xdr:rowOff>0</xdr:rowOff>
    </xdr:from>
    <xdr:ext cx="184731" cy="264560"/>
    <xdr:sp macro="" textlink="">
      <xdr:nvSpPr>
        <xdr:cNvPr id="55" name="TextBox 54">
          <a:extLst>
            <a:ext uri="{FF2B5EF4-FFF2-40B4-BE49-F238E27FC236}">
              <a16:creationId xmlns:a16="http://schemas.microsoft.com/office/drawing/2014/main" id="{7E4B5427-F82E-4032-AEB7-8FE7BBD01CB6}"/>
            </a:ext>
          </a:extLst>
        </xdr:cNvPr>
        <xdr:cNvSpPr txBox="1"/>
      </xdr:nvSpPr>
      <xdr:spPr>
        <a:xfrm>
          <a:off x="9829800" y="22758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56" name="TextBox 55">
          <a:extLst>
            <a:ext uri="{FF2B5EF4-FFF2-40B4-BE49-F238E27FC236}">
              <a16:creationId xmlns:a16="http://schemas.microsoft.com/office/drawing/2014/main" id="{9D161BA1-43AA-42D1-9F4C-3B202B494184}"/>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57" name="TextBox 56">
          <a:extLst>
            <a:ext uri="{FF2B5EF4-FFF2-40B4-BE49-F238E27FC236}">
              <a16:creationId xmlns:a16="http://schemas.microsoft.com/office/drawing/2014/main" id="{64F30E8E-18F9-4F32-A811-C3303A2913F8}"/>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58" name="TextBox 57">
          <a:extLst>
            <a:ext uri="{FF2B5EF4-FFF2-40B4-BE49-F238E27FC236}">
              <a16:creationId xmlns:a16="http://schemas.microsoft.com/office/drawing/2014/main" id="{01A3DAAD-5782-4990-B100-80CC27DAA6F9}"/>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59" name="TextBox 58">
          <a:extLst>
            <a:ext uri="{FF2B5EF4-FFF2-40B4-BE49-F238E27FC236}">
              <a16:creationId xmlns:a16="http://schemas.microsoft.com/office/drawing/2014/main" id="{7360E998-572E-482E-B8B6-5360E964A824}"/>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60" name="TextBox 59">
          <a:extLst>
            <a:ext uri="{FF2B5EF4-FFF2-40B4-BE49-F238E27FC236}">
              <a16:creationId xmlns:a16="http://schemas.microsoft.com/office/drawing/2014/main" id="{7FF4E737-7B7B-458B-A56C-5AD849AB0D59}"/>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61" name="TextBox 60">
          <a:extLst>
            <a:ext uri="{FF2B5EF4-FFF2-40B4-BE49-F238E27FC236}">
              <a16:creationId xmlns:a16="http://schemas.microsoft.com/office/drawing/2014/main" id="{B55CCBDC-7C07-4E96-9DDB-415D45553B9C}"/>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62" name="TextBox 61">
          <a:extLst>
            <a:ext uri="{FF2B5EF4-FFF2-40B4-BE49-F238E27FC236}">
              <a16:creationId xmlns:a16="http://schemas.microsoft.com/office/drawing/2014/main" id="{8B997175-BEE0-408F-99B9-A36FC5EC5DAD}"/>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63" name="TextBox 62">
          <a:extLst>
            <a:ext uri="{FF2B5EF4-FFF2-40B4-BE49-F238E27FC236}">
              <a16:creationId xmlns:a16="http://schemas.microsoft.com/office/drawing/2014/main" id="{5B581D5F-0313-4B51-A140-AD2A4D631C6A}"/>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64" name="TextBox 63">
          <a:extLst>
            <a:ext uri="{FF2B5EF4-FFF2-40B4-BE49-F238E27FC236}">
              <a16:creationId xmlns:a16="http://schemas.microsoft.com/office/drawing/2014/main" id="{9D54C275-FF8B-44E8-AF41-C1E9C3DFA5B6}"/>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703</xdr:row>
      <xdr:rowOff>0</xdr:rowOff>
    </xdr:from>
    <xdr:ext cx="184731" cy="264560"/>
    <xdr:sp macro="" textlink="">
      <xdr:nvSpPr>
        <xdr:cNvPr id="65" name="TextBox 64">
          <a:extLst>
            <a:ext uri="{FF2B5EF4-FFF2-40B4-BE49-F238E27FC236}">
              <a16:creationId xmlns:a16="http://schemas.microsoft.com/office/drawing/2014/main" id="{42B9A87C-4A21-4F4D-A7D2-C74F996FB117}"/>
            </a:ext>
          </a:extLst>
        </xdr:cNvPr>
        <xdr:cNvSpPr txBox="1"/>
      </xdr:nvSpPr>
      <xdr:spPr>
        <a:xfrm>
          <a:off x="9829800" y="22777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66" name="TextBox 65">
          <a:extLst>
            <a:ext uri="{FF2B5EF4-FFF2-40B4-BE49-F238E27FC236}">
              <a16:creationId xmlns:a16="http://schemas.microsoft.com/office/drawing/2014/main" id="{DEF6299A-E410-4F85-A332-0D41BE078063}"/>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67" name="TextBox 66">
          <a:extLst>
            <a:ext uri="{FF2B5EF4-FFF2-40B4-BE49-F238E27FC236}">
              <a16:creationId xmlns:a16="http://schemas.microsoft.com/office/drawing/2014/main" id="{C6FAA0CE-63B4-4C96-B9F2-2EB9FCE7B8A4}"/>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68" name="TextBox 67">
          <a:extLst>
            <a:ext uri="{FF2B5EF4-FFF2-40B4-BE49-F238E27FC236}">
              <a16:creationId xmlns:a16="http://schemas.microsoft.com/office/drawing/2014/main" id="{6CB9649A-EFE7-4FE8-ABE5-3984634B9325}"/>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69" name="TextBox 68">
          <a:extLst>
            <a:ext uri="{FF2B5EF4-FFF2-40B4-BE49-F238E27FC236}">
              <a16:creationId xmlns:a16="http://schemas.microsoft.com/office/drawing/2014/main" id="{5E51B009-65D2-4438-8A12-4DE49F03356E}"/>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70" name="TextBox 69">
          <a:extLst>
            <a:ext uri="{FF2B5EF4-FFF2-40B4-BE49-F238E27FC236}">
              <a16:creationId xmlns:a16="http://schemas.microsoft.com/office/drawing/2014/main" id="{E00F7963-F183-426F-804B-82E062C714D2}"/>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71" name="TextBox 70">
          <a:extLst>
            <a:ext uri="{FF2B5EF4-FFF2-40B4-BE49-F238E27FC236}">
              <a16:creationId xmlns:a16="http://schemas.microsoft.com/office/drawing/2014/main" id="{662E66AB-B4C6-4179-9A1A-1A7B7AE4D231}"/>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72" name="TextBox 71">
          <a:extLst>
            <a:ext uri="{FF2B5EF4-FFF2-40B4-BE49-F238E27FC236}">
              <a16:creationId xmlns:a16="http://schemas.microsoft.com/office/drawing/2014/main" id="{64175654-F458-402B-8958-88C59A2488A6}"/>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73" name="TextBox 72">
          <a:extLst>
            <a:ext uri="{FF2B5EF4-FFF2-40B4-BE49-F238E27FC236}">
              <a16:creationId xmlns:a16="http://schemas.microsoft.com/office/drawing/2014/main" id="{995594C4-3F56-4072-8C6D-EABC4690366A}"/>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74" name="TextBox 73">
          <a:extLst>
            <a:ext uri="{FF2B5EF4-FFF2-40B4-BE49-F238E27FC236}">
              <a16:creationId xmlns:a16="http://schemas.microsoft.com/office/drawing/2014/main" id="{5B0071D2-E672-42AD-BDF3-5F656A886ED3}"/>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704</xdr:row>
      <xdr:rowOff>0</xdr:rowOff>
    </xdr:from>
    <xdr:ext cx="184731" cy="264560"/>
    <xdr:sp macro="" textlink="">
      <xdr:nvSpPr>
        <xdr:cNvPr id="75" name="TextBox 74">
          <a:extLst>
            <a:ext uri="{FF2B5EF4-FFF2-40B4-BE49-F238E27FC236}">
              <a16:creationId xmlns:a16="http://schemas.microsoft.com/office/drawing/2014/main" id="{C83243B1-2508-4A3A-A493-AE40434C1B51}"/>
            </a:ext>
          </a:extLst>
        </xdr:cNvPr>
        <xdr:cNvSpPr txBox="1"/>
      </xdr:nvSpPr>
      <xdr:spPr>
        <a:xfrm>
          <a:off x="9829800" y="22796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76" name="TextBox 75">
          <a:extLst>
            <a:ext uri="{FF2B5EF4-FFF2-40B4-BE49-F238E27FC236}">
              <a16:creationId xmlns:a16="http://schemas.microsoft.com/office/drawing/2014/main" id="{1F749B18-8F0C-4C2B-9A02-41FB0A438275}"/>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77" name="TextBox 76">
          <a:extLst>
            <a:ext uri="{FF2B5EF4-FFF2-40B4-BE49-F238E27FC236}">
              <a16:creationId xmlns:a16="http://schemas.microsoft.com/office/drawing/2014/main" id="{D2C6AB84-3F58-45FE-A600-AD0E9E44D6CD}"/>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78" name="TextBox 77">
          <a:extLst>
            <a:ext uri="{FF2B5EF4-FFF2-40B4-BE49-F238E27FC236}">
              <a16:creationId xmlns:a16="http://schemas.microsoft.com/office/drawing/2014/main" id="{E77774BC-DE68-47C1-85AB-C42AF2F72B28}"/>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79" name="TextBox 78">
          <a:extLst>
            <a:ext uri="{FF2B5EF4-FFF2-40B4-BE49-F238E27FC236}">
              <a16:creationId xmlns:a16="http://schemas.microsoft.com/office/drawing/2014/main" id="{E850D3CE-C11B-4F03-9EDA-4039DA2AD6C6}"/>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80" name="TextBox 79">
          <a:extLst>
            <a:ext uri="{FF2B5EF4-FFF2-40B4-BE49-F238E27FC236}">
              <a16:creationId xmlns:a16="http://schemas.microsoft.com/office/drawing/2014/main" id="{D74BF20C-4717-4655-AA63-A0A9ED2023DD}"/>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81" name="TextBox 80">
          <a:extLst>
            <a:ext uri="{FF2B5EF4-FFF2-40B4-BE49-F238E27FC236}">
              <a16:creationId xmlns:a16="http://schemas.microsoft.com/office/drawing/2014/main" id="{1162B48E-71D3-4F11-8D85-D3E981EBCEC1}"/>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82" name="TextBox 81">
          <a:extLst>
            <a:ext uri="{FF2B5EF4-FFF2-40B4-BE49-F238E27FC236}">
              <a16:creationId xmlns:a16="http://schemas.microsoft.com/office/drawing/2014/main" id="{FB636680-0F0A-484C-AEE9-2B8A64146C1F}"/>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83" name="TextBox 82">
          <a:extLst>
            <a:ext uri="{FF2B5EF4-FFF2-40B4-BE49-F238E27FC236}">
              <a16:creationId xmlns:a16="http://schemas.microsoft.com/office/drawing/2014/main" id="{9B17EA0C-9ED1-4D69-9624-7FAB5C3DB1C7}"/>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84" name="TextBox 83">
          <a:extLst>
            <a:ext uri="{FF2B5EF4-FFF2-40B4-BE49-F238E27FC236}">
              <a16:creationId xmlns:a16="http://schemas.microsoft.com/office/drawing/2014/main" id="{49EDD7F6-E474-4E68-BB48-A69B7F688F16}"/>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705</xdr:row>
      <xdr:rowOff>0</xdr:rowOff>
    </xdr:from>
    <xdr:ext cx="184731" cy="264560"/>
    <xdr:sp macro="" textlink="">
      <xdr:nvSpPr>
        <xdr:cNvPr id="85" name="TextBox 84">
          <a:extLst>
            <a:ext uri="{FF2B5EF4-FFF2-40B4-BE49-F238E27FC236}">
              <a16:creationId xmlns:a16="http://schemas.microsoft.com/office/drawing/2014/main" id="{172FBE2D-E8A4-472A-B758-3F8226816040}"/>
            </a:ext>
          </a:extLst>
        </xdr:cNvPr>
        <xdr:cNvSpPr txBox="1"/>
      </xdr:nvSpPr>
      <xdr:spPr>
        <a:xfrm>
          <a:off x="9829800" y="22815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86" name="TextBox 85">
          <a:extLst>
            <a:ext uri="{FF2B5EF4-FFF2-40B4-BE49-F238E27FC236}">
              <a16:creationId xmlns:a16="http://schemas.microsoft.com/office/drawing/2014/main" id="{36E3CA9F-CD4F-404A-9BEB-29F6BFF22C16}"/>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87" name="TextBox 86">
          <a:extLst>
            <a:ext uri="{FF2B5EF4-FFF2-40B4-BE49-F238E27FC236}">
              <a16:creationId xmlns:a16="http://schemas.microsoft.com/office/drawing/2014/main" id="{99129CED-AACD-4CB2-AD38-63065DB275AB}"/>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88" name="TextBox 87">
          <a:extLst>
            <a:ext uri="{FF2B5EF4-FFF2-40B4-BE49-F238E27FC236}">
              <a16:creationId xmlns:a16="http://schemas.microsoft.com/office/drawing/2014/main" id="{24536A8F-845B-49DB-9B27-C26036A7522D}"/>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89" name="TextBox 88">
          <a:extLst>
            <a:ext uri="{FF2B5EF4-FFF2-40B4-BE49-F238E27FC236}">
              <a16:creationId xmlns:a16="http://schemas.microsoft.com/office/drawing/2014/main" id="{C5E135F7-C224-4AD4-B9F5-188B0A4B3A1A}"/>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0" name="TextBox 89">
          <a:extLst>
            <a:ext uri="{FF2B5EF4-FFF2-40B4-BE49-F238E27FC236}">
              <a16:creationId xmlns:a16="http://schemas.microsoft.com/office/drawing/2014/main" id="{AD66413D-602D-4ED3-94B0-A5A425E1BE68}"/>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1" name="TextBox 90">
          <a:extLst>
            <a:ext uri="{FF2B5EF4-FFF2-40B4-BE49-F238E27FC236}">
              <a16:creationId xmlns:a16="http://schemas.microsoft.com/office/drawing/2014/main" id="{A414D2FE-3746-48FC-8738-8AC57D285E07}"/>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2" name="TextBox 91">
          <a:extLst>
            <a:ext uri="{FF2B5EF4-FFF2-40B4-BE49-F238E27FC236}">
              <a16:creationId xmlns:a16="http://schemas.microsoft.com/office/drawing/2014/main" id="{B1DF7710-06E0-4237-9D96-6A26E6F7F723}"/>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3" name="TextBox 92">
          <a:extLst>
            <a:ext uri="{FF2B5EF4-FFF2-40B4-BE49-F238E27FC236}">
              <a16:creationId xmlns:a16="http://schemas.microsoft.com/office/drawing/2014/main" id="{13121050-6307-4FAC-9B22-A3B3971B8583}"/>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4" name="TextBox 93">
          <a:extLst>
            <a:ext uri="{FF2B5EF4-FFF2-40B4-BE49-F238E27FC236}">
              <a16:creationId xmlns:a16="http://schemas.microsoft.com/office/drawing/2014/main" id="{EBF6EAE4-7095-48F6-801F-AE229B96C76C}"/>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5" name="TextBox 94">
          <a:extLst>
            <a:ext uri="{FF2B5EF4-FFF2-40B4-BE49-F238E27FC236}">
              <a16:creationId xmlns:a16="http://schemas.microsoft.com/office/drawing/2014/main" id="{105C2FAF-EB80-4E15-B932-151F2CFC26FF}"/>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96" name="TextBox 95">
          <a:extLst>
            <a:ext uri="{FF2B5EF4-FFF2-40B4-BE49-F238E27FC236}">
              <a16:creationId xmlns:a16="http://schemas.microsoft.com/office/drawing/2014/main" id="{842922C1-9037-4C10-AE32-2AABD0D64E8C}"/>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97" name="TextBox 96">
          <a:extLst>
            <a:ext uri="{FF2B5EF4-FFF2-40B4-BE49-F238E27FC236}">
              <a16:creationId xmlns:a16="http://schemas.microsoft.com/office/drawing/2014/main" id="{FA5C06FC-421D-4248-AE26-AC62D71B1A7E}"/>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98" name="TextBox 97">
          <a:extLst>
            <a:ext uri="{FF2B5EF4-FFF2-40B4-BE49-F238E27FC236}">
              <a16:creationId xmlns:a16="http://schemas.microsoft.com/office/drawing/2014/main" id="{1E561BC8-B27F-4B95-A436-75B6DA4F8CEA}"/>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99" name="TextBox 98">
          <a:extLst>
            <a:ext uri="{FF2B5EF4-FFF2-40B4-BE49-F238E27FC236}">
              <a16:creationId xmlns:a16="http://schemas.microsoft.com/office/drawing/2014/main" id="{3E52790A-158E-445E-B3F0-E08BBC7B9CD9}"/>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100" name="TextBox 99">
          <a:extLst>
            <a:ext uri="{FF2B5EF4-FFF2-40B4-BE49-F238E27FC236}">
              <a16:creationId xmlns:a16="http://schemas.microsoft.com/office/drawing/2014/main" id="{AC23B8BC-3484-472A-8A27-2F4C8BEC36F9}"/>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101" name="TextBox 100">
          <a:extLst>
            <a:ext uri="{FF2B5EF4-FFF2-40B4-BE49-F238E27FC236}">
              <a16:creationId xmlns:a16="http://schemas.microsoft.com/office/drawing/2014/main" id="{62BCD67E-B164-480A-BDDC-5C0B8B237CDE}"/>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102" name="TextBox 101">
          <a:extLst>
            <a:ext uri="{FF2B5EF4-FFF2-40B4-BE49-F238E27FC236}">
              <a16:creationId xmlns:a16="http://schemas.microsoft.com/office/drawing/2014/main" id="{1DBA014F-DAE5-4F67-8DA4-7C34854A7615}"/>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103" name="TextBox 102">
          <a:extLst>
            <a:ext uri="{FF2B5EF4-FFF2-40B4-BE49-F238E27FC236}">
              <a16:creationId xmlns:a16="http://schemas.microsoft.com/office/drawing/2014/main" id="{01D8F47A-8A26-4C58-8A6E-382B872668FD}"/>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104" name="TextBox 103">
          <a:extLst>
            <a:ext uri="{FF2B5EF4-FFF2-40B4-BE49-F238E27FC236}">
              <a16:creationId xmlns:a16="http://schemas.microsoft.com/office/drawing/2014/main" id="{75E05F89-AAAE-487C-B74A-BDC3E709A414}"/>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708</xdr:row>
      <xdr:rowOff>0</xdr:rowOff>
    </xdr:from>
    <xdr:ext cx="184731" cy="264560"/>
    <xdr:sp macro="" textlink="">
      <xdr:nvSpPr>
        <xdr:cNvPr id="105" name="TextBox 104">
          <a:extLst>
            <a:ext uri="{FF2B5EF4-FFF2-40B4-BE49-F238E27FC236}">
              <a16:creationId xmlns:a16="http://schemas.microsoft.com/office/drawing/2014/main" id="{0DFA6D80-8934-400B-A369-73816F539BC8}"/>
            </a:ext>
          </a:extLst>
        </xdr:cNvPr>
        <xdr:cNvSpPr txBox="1"/>
      </xdr:nvSpPr>
      <xdr:spPr>
        <a:xfrm>
          <a:off x="9829800" y="22872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06" name="TextBox 105">
          <a:extLst>
            <a:ext uri="{FF2B5EF4-FFF2-40B4-BE49-F238E27FC236}">
              <a16:creationId xmlns:a16="http://schemas.microsoft.com/office/drawing/2014/main" id="{26CB13B4-B481-4B12-9CC2-C293F6AE9A5F}"/>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07" name="TextBox 106">
          <a:extLst>
            <a:ext uri="{FF2B5EF4-FFF2-40B4-BE49-F238E27FC236}">
              <a16:creationId xmlns:a16="http://schemas.microsoft.com/office/drawing/2014/main" id="{D64738AB-A379-4E76-95F0-068F1B86211C}"/>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08" name="TextBox 107">
          <a:extLst>
            <a:ext uri="{FF2B5EF4-FFF2-40B4-BE49-F238E27FC236}">
              <a16:creationId xmlns:a16="http://schemas.microsoft.com/office/drawing/2014/main" id="{1EF1B3AB-6D5C-42B5-87A8-C1EC4E83F440}"/>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09" name="TextBox 108">
          <a:extLst>
            <a:ext uri="{FF2B5EF4-FFF2-40B4-BE49-F238E27FC236}">
              <a16:creationId xmlns:a16="http://schemas.microsoft.com/office/drawing/2014/main" id="{512BE910-45A8-44F3-8A4F-66CDBA40B1C6}"/>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10" name="TextBox 109">
          <a:extLst>
            <a:ext uri="{FF2B5EF4-FFF2-40B4-BE49-F238E27FC236}">
              <a16:creationId xmlns:a16="http://schemas.microsoft.com/office/drawing/2014/main" id="{D07F5B31-23AF-4B91-B581-F284DE965B0B}"/>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11" name="TextBox 110">
          <a:extLst>
            <a:ext uri="{FF2B5EF4-FFF2-40B4-BE49-F238E27FC236}">
              <a16:creationId xmlns:a16="http://schemas.microsoft.com/office/drawing/2014/main" id="{A5A4F3D4-E176-46F7-B104-3199736AFB64}"/>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12" name="TextBox 111">
          <a:extLst>
            <a:ext uri="{FF2B5EF4-FFF2-40B4-BE49-F238E27FC236}">
              <a16:creationId xmlns:a16="http://schemas.microsoft.com/office/drawing/2014/main" id="{C67D3CC4-95CC-4C5A-9928-7238FFA4E634}"/>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13" name="TextBox 112">
          <a:extLst>
            <a:ext uri="{FF2B5EF4-FFF2-40B4-BE49-F238E27FC236}">
              <a16:creationId xmlns:a16="http://schemas.microsoft.com/office/drawing/2014/main" id="{BC0A81F1-7D15-4DDE-AAF0-E25149760400}"/>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14" name="TextBox 113">
          <a:extLst>
            <a:ext uri="{FF2B5EF4-FFF2-40B4-BE49-F238E27FC236}">
              <a16:creationId xmlns:a16="http://schemas.microsoft.com/office/drawing/2014/main" id="{EC704360-CED6-49F3-8264-9017D58112DD}"/>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709</xdr:row>
      <xdr:rowOff>0</xdr:rowOff>
    </xdr:from>
    <xdr:ext cx="184731" cy="264560"/>
    <xdr:sp macro="" textlink="">
      <xdr:nvSpPr>
        <xdr:cNvPr id="115" name="TextBox 114">
          <a:extLst>
            <a:ext uri="{FF2B5EF4-FFF2-40B4-BE49-F238E27FC236}">
              <a16:creationId xmlns:a16="http://schemas.microsoft.com/office/drawing/2014/main" id="{5AFA96A1-0112-449E-8B2A-3144F198F17F}"/>
            </a:ext>
          </a:extLst>
        </xdr:cNvPr>
        <xdr:cNvSpPr txBox="1"/>
      </xdr:nvSpPr>
      <xdr:spPr>
        <a:xfrm>
          <a:off x="9829800" y="22892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16" name="TextBox 115">
          <a:extLst>
            <a:ext uri="{FF2B5EF4-FFF2-40B4-BE49-F238E27FC236}">
              <a16:creationId xmlns:a16="http://schemas.microsoft.com/office/drawing/2014/main" id="{35ED30A7-EA51-4050-BE9F-1AC994B1EBDD}"/>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17" name="TextBox 116">
          <a:extLst>
            <a:ext uri="{FF2B5EF4-FFF2-40B4-BE49-F238E27FC236}">
              <a16:creationId xmlns:a16="http://schemas.microsoft.com/office/drawing/2014/main" id="{293E1D5B-5807-46A1-90F3-C0CA5B13B979}"/>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18" name="TextBox 117">
          <a:extLst>
            <a:ext uri="{FF2B5EF4-FFF2-40B4-BE49-F238E27FC236}">
              <a16:creationId xmlns:a16="http://schemas.microsoft.com/office/drawing/2014/main" id="{6850D7FA-9E6D-437D-B1AA-286F6B16981E}"/>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19" name="TextBox 118">
          <a:extLst>
            <a:ext uri="{FF2B5EF4-FFF2-40B4-BE49-F238E27FC236}">
              <a16:creationId xmlns:a16="http://schemas.microsoft.com/office/drawing/2014/main" id="{8F0A9394-7105-4B0A-AA3F-AFC53C219279}"/>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0" name="TextBox 119">
          <a:extLst>
            <a:ext uri="{FF2B5EF4-FFF2-40B4-BE49-F238E27FC236}">
              <a16:creationId xmlns:a16="http://schemas.microsoft.com/office/drawing/2014/main" id="{7221BDA2-D29E-473E-8B5F-A52BFAA2F29A}"/>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1" name="TextBox 120">
          <a:extLst>
            <a:ext uri="{FF2B5EF4-FFF2-40B4-BE49-F238E27FC236}">
              <a16:creationId xmlns:a16="http://schemas.microsoft.com/office/drawing/2014/main" id="{CE2409E5-E723-4DAF-ABD3-9463EA505047}"/>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2" name="TextBox 121">
          <a:extLst>
            <a:ext uri="{FF2B5EF4-FFF2-40B4-BE49-F238E27FC236}">
              <a16:creationId xmlns:a16="http://schemas.microsoft.com/office/drawing/2014/main" id="{9A5B8684-41C3-48BC-92E4-3CAEECE900E5}"/>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3" name="TextBox 122">
          <a:extLst>
            <a:ext uri="{FF2B5EF4-FFF2-40B4-BE49-F238E27FC236}">
              <a16:creationId xmlns:a16="http://schemas.microsoft.com/office/drawing/2014/main" id="{98AE4D74-5CF5-4B27-8094-AC2BA5E0F3CC}"/>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4" name="TextBox 123">
          <a:extLst>
            <a:ext uri="{FF2B5EF4-FFF2-40B4-BE49-F238E27FC236}">
              <a16:creationId xmlns:a16="http://schemas.microsoft.com/office/drawing/2014/main" id="{283038F8-86F4-4388-A10B-7907068A8F6A}"/>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5" name="TextBox 124">
          <a:extLst>
            <a:ext uri="{FF2B5EF4-FFF2-40B4-BE49-F238E27FC236}">
              <a16:creationId xmlns:a16="http://schemas.microsoft.com/office/drawing/2014/main" id="{7313F838-91F7-4E7B-B0CF-D0C3EC27222C}"/>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6" name="TextBox 125">
          <a:extLst>
            <a:ext uri="{FF2B5EF4-FFF2-40B4-BE49-F238E27FC236}">
              <a16:creationId xmlns:a16="http://schemas.microsoft.com/office/drawing/2014/main" id="{897B16CF-2D9C-4E5E-9501-844D990F4EAD}"/>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7" name="TextBox 126">
          <a:extLst>
            <a:ext uri="{FF2B5EF4-FFF2-40B4-BE49-F238E27FC236}">
              <a16:creationId xmlns:a16="http://schemas.microsoft.com/office/drawing/2014/main" id="{2B69FB2E-6E8A-4E2B-A5C9-A90A504B7A5D}"/>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8" name="TextBox 127">
          <a:extLst>
            <a:ext uri="{FF2B5EF4-FFF2-40B4-BE49-F238E27FC236}">
              <a16:creationId xmlns:a16="http://schemas.microsoft.com/office/drawing/2014/main" id="{BE58448F-8233-49C3-8D63-B89B6E10DBFC}"/>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29" name="TextBox 128">
          <a:extLst>
            <a:ext uri="{FF2B5EF4-FFF2-40B4-BE49-F238E27FC236}">
              <a16:creationId xmlns:a16="http://schemas.microsoft.com/office/drawing/2014/main" id="{189DD777-502D-44ED-8BCB-58F4145ACAF0}"/>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710</xdr:row>
      <xdr:rowOff>0</xdr:rowOff>
    </xdr:from>
    <xdr:ext cx="184731" cy="264560"/>
    <xdr:sp macro="" textlink="">
      <xdr:nvSpPr>
        <xdr:cNvPr id="130" name="TextBox 129">
          <a:extLst>
            <a:ext uri="{FF2B5EF4-FFF2-40B4-BE49-F238E27FC236}">
              <a16:creationId xmlns:a16="http://schemas.microsoft.com/office/drawing/2014/main" id="{E4816A55-5DEF-48F0-B2BB-BF868520805A}"/>
            </a:ext>
          </a:extLst>
        </xdr:cNvPr>
        <xdr:cNvSpPr txBox="1"/>
      </xdr:nvSpPr>
      <xdr:spPr>
        <a:xfrm>
          <a:off x="9829800" y="22911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1" name="TextBox 130">
          <a:extLst>
            <a:ext uri="{FF2B5EF4-FFF2-40B4-BE49-F238E27FC236}">
              <a16:creationId xmlns:a16="http://schemas.microsoft.com/office/drawing/2014/main" id="{0A293B27-E6FB-4BEB-BEAF-746655ABC98A}"/>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2" name="TextBox 131">
          <a:extLst>
            <a:ext uri="{FF2B5EF4-FFF2-40B4-BE49-F238E27FC236}">
              <a16:creationId xmlns:a16="http://schemas.microsoft.com/office/drawing/2014/main" id="{1C73F8BA-D3B5-48B5-A16A-0E9C0BAE6EF5}"/>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3" name="TextBox 132">
          <a:extLst>
            <a:ext uri="{FF2B5EF4-FFF2-40B4-BE49-F238E27FC236}">
              <a16:creationId xmlns:a16="http://schemas.microsoft.com/office/drawing/2014/main" id="{757F91C7-4CF8-4934-A1FC-C43E799FB5FC}"/>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4" name="TextBox 133">
          <a:extLst>
            <a:ext uri="{FF2B5EF4-FFF2-40B4-BE49-F238E27FC236}">
              <a16:creationId xmlns:a16="http://schemas.microsoft.com/office/drawing/2014/main" id="{B213A3AB-66A9-4075-A603-A1B11D0C833B}"/>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5" name="TextBox 134">
          <a:extLst>
            <a:ext uri="{FF2B5EF4-FFF2-40B4-BE49-F238E27FC236}">
              <a16:creationId xmlns:a16="http://schemas.microsoft.com/office/drawing/2014/main" id="{7DF7ABC0-4DFE-4F28-A266-BDA640C46013}"/>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6" name="TextBox 135">
          <a:extLst>
            <a:ext uri="{FF2B5EF4-FFF2-40B4-BE49-F238E27FC236}">
              <a16:creationId xmlns:a16="http://schemas.microsoft.com/office/drawing/2014/main" id="{0FDA8C85-76A3-48D1-82CB-CF33343E91E5}"/>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7" name="TextBox 136">
          <a:extLst>
            <a:ext uri="{FF2B5EF4-FFF2-40B4-BE49-F238E27FC236}">
              <a16:creationId xmlns:a16="http://schemas.microsoft.com/office/drawing/2014/main" id="{E1125D47-79F1-4254-A096-21D1118B474F}"/>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8" name="TextBox 137">
          <a:extLst>
            <a:ext uri="{FF2B5EF4-FFF2-40B4-BE49-F238E27FC236}">
              <a16:creationId xmlns:a16="http://schemas.microsoft.com/office/drawing/2014/main" id="{4D1AA638-995F-459E-B82B-F327C81B3D6F}"/>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39" name="TextBox 138">
          <a:extLst>
            <a:ext uri="{FF2B5EF4-FFF2-40B4-BE49-F238E27FC236}">
              <a16:creationId xmlns:a16="http://schemas.microsoft.com/office/drawing/2014/main" id="{311D46B4-32EC-4A78-A1EA-17B1138B3B75}"/>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0" name="TextBox 139">
          <a:extLst>
            <a:ext uri="{FF2B5EF4-FFF2-40B4-BE49-F238E27FC236}">
              <a16:creationId xmlns:a16="http://schemas.microsoft.com/office/drawing/2014/main" id="{11184F57-0110-447A-B048-CB2F761CE2E1}"/>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1" name="TextBox 140">
          <a:extLst>
            <a:ext uri="{FF2B5EF4-FFF2-40B4-BE49-F238E27FC236}">
              <a16:creationId xmlns:a16="http://schemas.microsoft.com/office/drawing/2014/main" id="{27910827-273E-4DFA-9832-1D7EC13140B1}"/>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2" name="TextBox 141">
          <a:extLst>
            <a:ext uri="{FF2B5EF4-FFF2-40B4-BE49-F238E27FC236}">
              <a16:creationId xmlns:a16="http://schemas.microsoft.com/office/drawing/2014/main" id="{4C00A11B-5C6E-4D7E-B486-9017372B7905}"/>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3" name="TextBox 142">
          <a:extLst>
            <a:ext uri="{FF2B5EF4-FFF2-40B4-BE49-F238E27FC236}">
              <a16:creationId xmlns:a16="http://schemas.microsoft.com/office/drawing/2014/main" id="{2C4A7B71-415E-427A-82C1-08CF4692DF39}"/>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4" name="TextBox 143">
          <a:extLst>
            <a:ext uri="{FF2B5EF4-FFF2-40B4-BE49-F238E27FC236}">
              <a16:creationId xmlns:a16="http://schemas.microsoft.com/office/drawing/2014/main" id="{6206BBBA-7F0F-4A39-AF0B-7F33F41A4FE2}"/>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5" name="TextBox 144">
          <a:extLst>
            <a:ext uri="{FF2B5EF4-FFF2-40B4-BE49-F238E27FC236}">
              <a16:creationId xmlns:a16="http://schemas.microsoft.com/office/drawing/2014/main" id="{981CC0F6-C31A-43CE-8B3B-9C7391D80F80}"/>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6" name="TextBox 145">
          <a:extLst>
            <a:ext uri="{FF2B5EF4-FFF2-40B4-BE49-F238E27FC236}">
              <a16:creationId xmlns:a16="http://schemas.microsoft.com/office/drawing/2014/main" id="{2A53F424-4985-4C15-92E0-E6B386FBA714}"/>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7" name="TextBox 146">
          <a:extLst>
            <a:ext uri="{FF2B5EF4-FFF2-40B4-BE49-F238E27FC236}">
              <a16:creationId xmlns:a16="http://schemas.microsoft.com/office/drawing/2014/main" id="{6F4D4F4B-25BB-4FF2-A6FB-D6C55FCE42AD}"/>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8" name="TextBox 147">
          <a:extLst>
            <a:ext uri="{FF2B5EF4-FFF2-40B4-BE49-F238E27FC236}">
              <a16:creationId xmlns:a16="http://schemas.microsoft.com/office/drawing/2014/main" id="{8973EF1C-B7E5-4B3D-A42C-40EC3270ABE9}"/>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49" name="TextBox 148">
          <a:extLst>
            <a:ext uri="{FF2B5EF4-FFF2-40B4-BE49-F238E27FC236}">
              <a16:creationId xmlns:a16="http://schemas.microsoft.com/office/drawing/2014/main" id="{570533EB-4182-4592-A885-3A67F1D033B0}"/>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0" name="TextBox 149">
          <a:extLst>
            <a:ext uri="{FF2B5EF4-FFF2-40B4-BE49-F238E27FC236}">
              <a16:creationId xmlns:a16="http://schemas.microsoft.com/office/drawing/2014/main" id="{14F1AC36-9E7E-4FDD-BFF4-2EC84F8C0C3C}"/>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1" name="TextBox 150">
          <a:extLst>
            <a:ext uri="{FF2B5EF4-FFF2-40B4-BE49-F238E27FC236}">
              <a16:creationId xmlns:a16="http://schemas.microsoft.com/office/drawing/2014/main" id="{D6964182-7419-4CE8-A285-10C0B360C65F}"/>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2" name="TextBox 151">
          <a:extLst>
            <a:ext uri="{FF2B5EF4-FFF2-40B4-BE49-F238E27FC236}">
              <a16:creationId xmlns:a16="http://schemas.microsoft.com/office/drawing/2014/main" id="{960820BD-FE2B-4C7F-9C64-E9E186B6DBD7}"/>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3" name="TextBox 152">
          <a:extLst>
            <a:ext uri="{FF2B5EF4-FFF2-40B4-BE49-F238E27FC236}">
              <a16:creationId xmlns:a16="http://schemas.microsoft.com/office/drawing/2014/main" id="{72B45210-0CE8-468C-BB95-690A76A9668E}"/>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4" name="TextBox 153">
          <a:extLst>
            <a:ext uri="{FF2B5EF4-FFF2-40B4-BE49-F238E27FC236}">
              <a16:creationId xmlns:a16="http://schemas.microsoft.com/office/drawing/2014/main" id="{4B54F4A1-07EB-4012-8C9F-E8739FEE4CF7}"/>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5" name="TextBox 154">
          <a:extLst>
            <a:ext uri="{FF2B5EF4-FFF2-40B4-BE49-F238E27FC236}">
              <a16:creationId xmlns:a16="http://schemas.microsoft.com/office/drawing/2014/main" id="{D9260A26-63DC-4791-99D2-356BA1287C69}"/>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6" name="TextBox 155">
          <a:extLst>
            <a:ext uri="{FF2B5EF4-FFF2-40B4-BE49-F238E27FC236}">
              <a16:creationId xmlns:a16="http://schemas.microsoft.com/office/drawing/2014/main" id="{015529B9-6A75-47A8-B358-A350C493BC27}"/>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7" name="TextBox 156">
          <a:extLst>
            <a:ext uri="{FF2B5EF4-FFF2-40B4-BE49-F238E27FC236}">
              <a16:creationId xmlns:a16="http://schemas.microsoft.com/office/drawing/2014/main" id="{0F3E57F8-38A9-4294-855E-F0C1695ADFD8}"/>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8" name="TextBox 157">
          <a:extLst>
            <a:ext uri="{FF2B5EF4-FFF2-40B4-BE49-F238E27FC236}">
              <a16:creationId xmlns:a16="http://schemas.microsoft.com/office/drawing/2014/main" id="{3C90BDCE-6A6B-4B88-BB67-D90C38D00AD9}"/>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59" name="TextBox 158">
          <a:extLst>
            <a:ext uri="{FF2B5EF4-FFF2-40B4-BE49-F238E27FC236}">
              <a16:creationId xmlns:a16="http://schemas.microsoft.com/office/drawing/2014/main" id="{F1CBF218-EA6A-4FCF-B9ED-349DC6A5CCB0}"/>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0" name="TextBox 159">
          <a:extLst>
            <a:ext uri="{FF2B5EF4-FFF2-40B4-BE49-F238E27FC236}">
              <a16:creationId xmlns:a16="http://schemas.microsoft.com/office/drawing/2014/main" id="{FB975C0D-9E69-4549-B574-7899E4DAB2F4}"/>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1" name="TextBox 160">
          <a:extLst>
            <a:ext uri="{FF2B5EF4-FFF2-40B4-BE49-F238E27FC236}">
              <a16:creationId xmlns:a16="http://schemas.microsoft.com/office/drawing/2014/main" id="{46D278AB-83A7-4C58-83A8-BD6F7B0B45AF}"/>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2" name="TextBox 161">
          <a:extLst>
            <a:ext uri="{FF2B5EF4-FFF2-40B4-BE49-F238E27FC236}">
              <a16:creationId xmlns:a16="http://schemas.microsoft.com/office/drawing/2014/main" id="{5ACA0C12-48CB-45DA-AF44-C3390F8953F4}"/>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3" name="TextBox 162">
          <a:extLst>
            <a:ext uri="{FF2B5EF4-FFF2-40B4-BE49-F238E27FC236}">
              <a16:creationId xmlns:a16="http://schemas.microsoft.com/office/drawing/2014/main" id="{28B9F9DE-0768-4E3B-9087-37C209CD69EF}"/>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4" name="TextBox 163">
          <a:extLst>
            <a:ext uri="{FF2B5EF4-FFF2-40B4-BE49-F238E27FC236}">
              <a16:creationId xmlns:a16="http://schemas.microsoft.com/office/drawing/2014/main" id="{0D4AFA08-8790-45FE-B1EA-1C47C9B503ED}"/>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5" name="TextBox 164">
          <a:extLst>
            <a:ext uri="{FF2B5EF4-FFF2-40B4-BE49-F238E27FC236}">
              <a16:creationId xmlns:a16="http://schemas.microsoft.com/office/drawing/2014/main" id="{2089F497-2F28-4BC5-A0D8-2AB2D1E3BB2B}"/>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6" name="TextBox 165">
          <a:extLst>
            <a:ext uri="{FF2B5EF4-FFF2-40B4-BE49-F238E27FC236}">
              <a16:creationId xmlns:a16="http://schemas.microsoft.com/office/drawing/2014/main" id="{E7E5018D-6D35-4A65-B444-39A5C5EFF677}"/>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7" name="TextBox 166">
          <a:extLst>
            <a:ext uri="{FF2B5EF4-FFF2-40B4-BE49-F238E27FC236}">
              <a16:creationId xmlns:a16="http://schemas.microsoft.com/office/drawing/2014/main" id="{6339AA25-6343-4BD3-AE53-1937F06FC2C0}"/>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8" name="TextBox 167">
          <a:extLst>
            <a:ext uri="{FF2B5EF4-FFF2-40B4-BE49-F238E27FC236}">
              <a16:creationId xmlns:a16="http://schemas.microsoft.com/office/drawing/2014/main" id="{C80BFBCA-F989-4E8F-BDA6-76887175451D}"/>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69" name="TextBox 168">
          <a:extLst>
            <a:ext uri="{FF2B5EF4-FFF2-40B4-BE49-F238E27FC236}">
              <a16:creationId xmlns:a16="http://schemas.microsoft.com/office/drawing/2014/main" id="{D282610F-F40A-4C3D-8618-CAB851EA5CED}"/>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711</xdr:row>
      <xdr:rowOff>0</xdr:rowOff>
    </xdr:from>
    <xdr:ext cx="184731" cy="264560"/>
    <xdr:sp macro="" textlink="">
      <xdr:nvSpPr>
        <xdr:cNvPr id="170" name="TextBox 169">
          <a:extLst>
            <a:ext uri="{FF2B5EF4-FFF2-40B4-BE49-F238E27FC236}">
              <a16:creationId xmlns:a16="http://schemas.microsoft.com/office/drawing/2014/main" id="{76DCC509-6207-42EB-9ACC-5C993FE5309E}"/>
            </a:ext>
          </a:extLst>
        </xdr:cNvPr>
        <xdr:cNvSpPr txBox="1"/>
      </xdr:nvSpPr>
      <xdr:spPr>
        <a:xfrm>
          <a:off x="9829800" y="22930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1" name="TextBox 170">
          <a:extLst>
            <a:ext uri="{FF2B5EF4-FFF2-40B4-BE49-F238E27FC236}">
              <a16:creationId xmlns:a16="http://schemas.microsoft.com/office/drawing/2014/main" id="{D50D5756-F614-406F-93DF-90AB80CA6A7E}"/>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2" name="TextBox 171">
          <a:extLst>
            <a:ext uri="{FF2B5EF4-FFF2-40B4-BE49-F238E27FC236}">
              <a16:creationId xmlns:a16="http://schemas.microsoft.com/office/drawing/2014/main" id="{2F07DD88-651D-43F2-80FC-662D5A79F756}"/>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3" name="TextBox 172">
          <a:extLst>
            <a:ext uri="{FF2B5EF4-FFF2-40B4-BE49-F238E27FC236}">
              <a16:creationId xmlns:a16="http://schemas.microsoft.com/office/drawing/2014/main" id="{FB709C7D-6B84-4643-8115-0FB6F482F5F7}"/>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4" name="TextBox 173">
          <a:extLst>
            <a:ext uri="{FF2B5EF4-FFF2-40B4-BE49-F238E27FC236}">
              <a16:creationId xmlns:a16="http://schemas.microsoft.com/office/drawing/2014/main" id="{BBECFFC9-F604-4F5D-9F9B-D7FAB6C010AA}"/>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5" name="TextBox 174">
          <a:extLst>
            <a:ext uri="{FF2B5EF4-FFF2-40B4-BE49-F238E27FC236}">
              <a16:creationId xmlns:a16="http://schemas.microsoft.com/office/drawing/2014/main" id="{C2B22299-821C-4FF9-8B4C-9E8EC60FD895}"/>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6" name="TextBox 175">
          <a:extLst>
            <a:ext uri="{FF2B5EF4-FFF2-40B4-BE49-F238E27FC236}">
              <a16:creationId xmlns:a16="http://schemas.microsoft.com/office/drawing/2014/main" id="{74AD84AC-3FE1-45EF-9DEA-D3E8D1652C1C}"/>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7" name="TextBox 176">
          <a:extLst>
            <a:ext uri="{FF2B5EF4-FFF2-40B4-BE49-F238E27FC236}">
              <a16:creationId xmlns:a16="http://schemas.microsoft.com/office/drawing/2014/main" id="{C53A7D65-488A-440D-907F-90216D75F2D0}"/>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8" name="TextBox 177">
          <a:extLst>
            <a:ext uri="{FF2B5EF4-FFF2-40B4-BE49-F238E27FC236}">
              <a16:creationId xmlns:a16="http://schemas.microsoft.com/office/drawing/2014/main" id="{1120D880-D1DF-4C0F-983C-91119D6DB23D}"/>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79" name="TextBox 178">
          <a:extLst>
            <a:ext uri="{FF2B5EF4-FFF2-40B4-BE49-F238E27FC236}">
              <a16:creationId xmlns:a16="http://schemas.microsoft.com/office/drawing/2014/main" id="{E0B378F4-6E84-452D-935A-2B7FEC2F4A69}"/>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0" name="TextBox 179">
          <a:extLst>
            <a:ext uri="{FF2B5EF4-FFF2-40B4-BE49-F238E27FC236}">
              <a16:creationId xmlns:a16="http://schemas.microsoft.com/office/drawing/2014/main" id="{FD71A9D4-B0EB-4A11-9599-8B9E984A9771}"/>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1" name="TextBox 180">
          <a:extLst>
            <a:ext uri="{FF2B5EF4-FFF2-40B4-BE49-F238E27FC236}">
              <a16:creationId xmlns:a16="http://schemas.microsoft.com/office/drawing/2014/main" id="{ED096D67-4821-4D7E-8218-713C97B5B477}"/>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2" name="TextBox 181">
          <a:extLst>
            <a:ext uri="{FF2B5EF4-FFF2-40B4-BE49-F238E27FC236}">
              <a16:creationId xmlns:a16="http://schemas.microsoft.com/office/drawing/2014/main" id="{0EC751FA-98C0-47A5-A4B7-A99BC0E1714A}"/>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3" name="TextBox 182">
          <a:extLst>
            <a:ext uri="{FF2B5EF4-FFF2-40B4-BE49-F238E27FC236}">
              <a16:creationId xmlns:a16="http://schemas.microsoft.com/office/drawing/2014/main" id="{E54B1A77-554A-43A5-ABA2-6A6990CEE3CE}"/>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4" name="TextBox 183">
          <a:extLst>
            <a:ext uri="{FF2B5EF4-FFF2-40B4-BE49-F238E27FC236}">
              <a16:creationId xmlns:a16="http://schemas.microsoft.com/office/drawing/2014/main" id="{D015CAB7-821C-47EC-A807-703282F66374}"/>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5" name="TextBox 184">
          <a:extLst>
            <a:ext uri="{FF2B5EF4-FFF2-40B4-BE49-F238E27FC236}">
              <a16:creationId xmlns:a16="http://schemas.microsoft.com/office/drawing/2014/main" id="{CC36E321-55C4-4803-907F-5C8514BC355C}"/>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6" name="TextBox 185">
          <a:extLst>
            <a:ext uri="{FF2B5EF4-FFF2-40B4-BE49-F238E27FC236}">
              <a16:creationId xmlns:a16="http://schemas.microsoft.com/office/drawing/2014/main" id="{F6143E4A-E305-470E-A6AF-9ADB63EC5F8C}"/>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7" name="TextBox 186">
          <a:extLst>
            <a:ext uri="{FF2B5EF4-FFF2-40B4-BE49-F238E27FC236}">
              <a16:creationId xmlns:a16="http://schemas.microsoft.com/office/drawing/2014/main" id="{F97C4CA7-7CA2-481B-8CE6-F2788F9B154C}"/>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8" name="TextBox 187">
          <a:extLst>
            <a:ext uri="{FF2B5EF4-FFF2-40B4-BE49-F238E27FC236}">
              <a16:creationId xmlns:a16="http://schemas.microsoft.com/office/drawing/2014/main" id="{E47012CB-3C96-4DC6-93C1-8A070123ECA1}"/>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89" name="TextBox 188">
          <a:extLst>
            <a:ext uri="{FF2B5EF4-FFF2-40B4-BE49-F238E27FC236}">
              <a16:creationId xmlns:a16="http://schemas.microsoft.com/office/drawing/2014/main" id="{52DA1BD8-FEF5-42FB-88AA-7EA1D1FDD0FA}"/>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90" name="TextBox 189">
          <a:extLst>
            <a:ext uri="{FF2B5EF4-FFF2-40B4-BE49-F238E27FC236}">
              <a16:creationId xmlns:a16="http://schemas.microsoft.com/office/drawing/2014/main" id="{570750BC-0192-4FE3-8134-CDE8CDCBC1E5}"/>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91" name="TextBox 190">
          <a:extLst>
            <a:ext uri="{FF2B5EF4-FFF2-40B4-BE49-F238E27FC236}">
              <a16:creationId xmlns:a16="http://schemas.microsoft.com/office/drawing/2014/main" id="{1A1FDF24-FD61-4D2E-A93E-BE770AD9C7AF}"/>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92" name="TextBox 191">
          <a:extLst>
            <a:ext uri="{FF2B5EF4-FFF2-40B4-BE49-F238E27FC236}">
              <a16:creationId xmlns:a16="http://schemas.microsoft.com/office/drawing/2014/main" id="{1C6EB2AA-3EBB-4300-A7FE-DB79D42AE9CB}"/>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93" name="TextBox 192">
          <a:extLst>
            <a:ext uri="{FF2B5EF4-FFF2-40B4-BE49-F238E27FC236}">
              <a16:creationId xmlns:a16="http://schemas.microsoft.com/office/drawing/2014/main" id="{A5255824-0EC7-4450-B6E6-0BAD83E57D38}"/>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94" name="TextBox 193">
          <a:extLst>
            <a:ext uri="{FF2B5EF4-FFF2-40B4-BE49-F238E27FC236}">
              <a16:creationId xmlns:a16="http://schemas.microsoft.com/office/drawing/2014/main" id="{1E7EDB8D-FBA8-4E84-BA0D-506D53150A0B}"/>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712</xdr:row>
      <xdr:rowOff>0</xdr:rowOff>
    </xdr:from>
    <xdr:ext cx="184731" cy="264560"/>
    <xdr:sp macro="" textlink="">
      <xdr:nvSpPr>
        <xdr:cNvPr id="195" name="TextBox 194">
          <a:extLst>
            <a:ext uri="{FF2B5EF4-FFF2-40B4-BE49-F238E27FC236}">
              <a16:creationId xmlns:a16="http://schemas.microsoft.com/office/drawing/2014/main" id="{10AD92AA-14B5-4DD9-90E2-CCC7B32FCD20}"/>
            </a:ext>
          </a:extLst>
        </xdr:cNvPr>
        <xdr:cNvSpPr txBox="1"/>
      </xdr:nvSpPr>
      <xdr:spPr>
        <a:xfrm>
          <a:off x="9829800" y="22949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196" name="TextBox 195">
          <a:extLst>
            <a:ext uri="{FF2B5EF4-FFF2-40B4-BE49-F238E27FC236}">
              <a16:creationId xmlns:a16="http://schemas.microsoft.com/office/drawing/2014/main" id="{F0ECAE07-2F1A-47C1-AFBF-D9A44581EB7B}"/>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197" name="TextBox 196">
          <a:extLst>
            <a:ext uri="{FF2B5EF4-FFF2-40B4-BE49-F238E27FC236}">
              <a16:creationId xmlns:a16="http://schemas.microsoft.com/office/drawing/2014/main" id="{4D890D0C-1B89-4B52-AD03-DE2B9225B4FF}"/>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198" name="TextBox 197">
          <a:extLst>
            <a:ext uri="{FF2B5EF4-FFF2-40B4-BE49-F238E27FC236}">
              <a16:creationId xmlns:a16="http://schemas.microsoft.com/office/drawing/2014/main" id="{5180B2A7-4357-45CC-96C5-1B0AC3AB0CC1}"/>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199" name="TextBox 198">
          <a:extLst>
            <a:ext uri="{FF2B5EF4-FFF2-40B4-BE49-F238E27FC236}">
              <a16:creationId xmlns:a16="http://schemas.microsoft.com/office/drawing/2014/main" id="{A37C5AD5-7AC8-49E9-8C2F-308E0BE715A5}"/>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0" name="TextBox 199">
          <a:extLst>
            <a:ext uri="{FF2B5EF4-FFF2-40B4-BE49-F238E27FC236}">
              <a16:creationId xmlns:a16="http://schemas.microsoft.com/office/drawing/2014/main" id="{DAC5DC10-47EA-4425-8F57-E1A7DDE829AD}"/>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1" name="TextBox 200">
          <a:extLst>
            <a:ext uri="{FF2B5EF4-FFF2-40B4-BE49-F238E27FC236}">
              <a16:creationId xmlns:a16="http://schemas.microsoft.com/office/drawing/2014/main" id="{8B27B4AC-6C92-4577-A189-CFF692C3ADC8}"/>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2" name="TextBox 201">
          <a:extLst>
            <a:ext uri="{FF2B5EF4-FFF2-40B4-BE49-F238E27FC236}">
              <a16:creationId xmlns:a16="http://schemas.microsoft.com/office/drawing/2014/main" id="{E3BDBA77-BDEA-45CE-8F32-26B413B1CD80}"/>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3" name="TextBox 202">
          <a:extLst>
            <a:ext uri="{FF2B5EF4-FFF2-40B4-BE49-F238E27FC236}">
              <a16:creationId xmlns:a16="http://schemas.microsoft.com/office/drawing/2014/main" id="{8F6219B8-424A-4702-8A53-CB0BDC7D499B}"/>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4" name="TextBox 203">
          <a:extLst>
            <a:ext uri="{FF2B5EF4-FFF2-40B4-BE49-F238E27FC236}">
              <a16:creationId xmlns:a16="http://schemas.microsoft.com/office/drawing/2014/main" id="{1F4A92A0-F762-4BD5-A240-75B499B83FD4}"/>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5" name="TextBox 204">
          <a:extLst>
            <a:ext uri="{FF2B5EF4-FFF2-40B4-BE49-F238E27FC236}">
              <a16:creationId xmlns:a16="http://schemas.microsoft.com/office/drawing/2014/main" id="{0B6D9C64-15ED-4A16-804A-AC828AAED6EF}"/>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6" name="TextBox 205">
          <a:extLst>
            <a:ext uri="{FF2B5EF4-FFF2-40B4-BE49-F238E27FC236}">
              <a16:creationId xmlns:a16="http://schemas.microsoft.com/office/drawing/2014/main" id="{70BEAEE7-EA22-4AD1-8492-5405EFD99161}"/>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7" name="TextBox 206">
          <a:extLst>
            <a:ext uri="{FF2B5EF4-FFF2-40B4-BE49-F238E27FC236}">
              <a16:creationId xmlns:a16="http://schemas.microsoft.com/office/drawing/2014/main" id="{8DD5064A-FAA5-44B1-8E76-7F6E21C394A8}"/>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8" name="TextBox 207">
          <a:extLst>
            <a:ext uri="{FF2B5EF4-FFF2-40B4-BE49-F238E27FC236}">
              <a16:creationId xmlns:a16="http://schemas.microsoft.com/office/drawing/2014/main" id="{35ACBFF2-E03B-493A-894E-A92D56929525}"/>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09" name="TextBox 208">
          <a:extLst>
            <a:ext uri="{FF2B5EF4-FFF2-40B4-BE49-F238E27FC236}">
              <a16:creationId xmlns:a16="http://schemas.microsoft.com/office/drawing/2014/main" id="{84875F55-92D4-4926-AF6B-99C9F9E00C63}"/>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0" name="TextBox 209">
          <a:extLst>
            <a:ext uri="{FF2B5EF4-FFF2-40B4-BE49-F238E27FC236}">
              <a16:creationId xmlns:a16="http://schemas.microsoft.com/office/drawing/2014/main" id="{798A5EEF-D1B3-4B18-B835-DA7CFECE8E87}"/>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1" name="TextBox 210">
          <a:extLst>
            <a:ext uri="{FF2B5EF4-FFF2-40B4-BE49-F238E27FC236}">
              <a16:creationId xmlns:a16="http://schemas.microsoft.com/office/drawing/2014/main" id="{C2B46D21-F250-4A23-8959-70284919F0C0}"/>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2" name="TextBox 211">
          <a:extLst>
            <a:ext uri="{FF2B5EF4-FFF2-40B4-BE49-F238E27FC236}">
              <a16:creationId xmlns:a16="http://schemas.microsoft.com/office/drawing/2014/main" id="{DB0DBF74-E38C-4D27-ABB0-38F90D42609E}"/>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3" name="TextBox 212">
          <a:extLst>
            <a:ext uri="{FF2B5EF4-FFF2-40B4-BE49-F238E27FC236}">
              <a16:creationId xmlns:a16="http://schemas.microsoft.com/office/drawing/2014/main" id="{E05E3DD9-5A4D-4418-8AC2-08F45FA9F964}"/>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4" name="TextBox 213">
          <a:extLst>
            <a:ext uri="{FF2B5EF4-FFF2-40B4-BE49-F238E27FC236}">
              <a16:creationId xmlns:a16="http://schemas.microsoft.com/office/drawing/2014/main" id="{6FD01D92-3295-4F72-BC67-64C51300571A}"/>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5" name="TextBox 214">
          <a:extLst>
            <a:ext uri="{FF2B5EF4-FFF2-40B4-BE49-F238E27FC236}">
              <a16:creationId xmlns:a16="http://schemas.microsoft.com/office/drawing/2014/main" id="{96B4853B-19DD-44AE-A8BA-96ECECE5B14A}"/>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6" name="TextBox 215">
          <a:extLst>
            <a:ext uri="{FF2B5EF4-FFF2-40B4-BE49-F238E27FC236}">
              <a16:creationId xmlns:a16="http://schemas.microsoft.com/office/drawing/2014/main" id="{B2DCB6D2-2692-4D3E-9AF9-7975FDB9A6FF}"/>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7" name="TextBox 216">
          <a:extLst>
            <a:ext uri="{FF2B5EF4-FFF2-40B4-BE49-F238E27FC236}">
              <a16:creationId xmlns:a16="http://schemas.microsoft.com/office/drawing/2014/main" id="{A08D7767-79CE-431F-BDDF-35D9C6754564}"/>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8" name="TextBox 217">
          <a:extLst>
            <a:ext uri="{FF2B5EF4-FFF2-40B4-BE49-F238E27FC236}">
              <a16:creationId xmlns:a16="http://schemas.microsoft.com/office/drawing/2014/main" id="{0B203887-F6F9-4C17-A662-39A4B0E8D5F2}"/>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19" name="TextBox 218">
          <a:extLst>
            <a:ext uri="{FF2B5EF4-FFF2-40B4-BE49-F238E27FC236}">
              <a16:creationId xmlns:a16="http://schemas.microsoft.com/office/drawing/2014/main" id="{6D996102-C40C-4E77-BF2A-B6EBD5F9018A}"/>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713</xdr:row>
      <xdr:rowOff>0</xdr:rowOff>
    </xdr:from>
    <xdr:ext cx="184731" cy="264560"/>
    <xdr:sp macro="" textlink="">
      <xdr:nvSpPr>
        <xdr:cNvPr id="220" name="TextBox 219">
          <a:extLst>
            <a:ext uri="{FF2B5EF4-FFF2-40B4-BE49-F238E27FC236}">
              <a16:creationId xmlns:a16="http://schemas.microsoft.com/office/drawing/2014/main" id="{2F2F1F8E-B8CE-44BF-9B8D-D28A532F5125}"/>
            </a:ext>
          </a:extLst>
        </xdr:cNvPr>
        <xdr:cNvSpPr txBox="1"/>
      </xdr:nvSpPr>
      <xdr:spPr>
        <a:xfrm>
          <a:off x="9829800" y="22968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1" name="TextBox 220">
          <a:extLst>
            <a:ext uri="{FF2B5EF4-FFF2-40B4-BE49-F238E27FC236}">
              <a16:creationId xmlns:a16="http://schemas.microsoft.com/office/drawing/2014/main" id="{2A15E8B6-A6B7-4C8E-9F4B-7C67476E8B4B}"/>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2" name="TextBox 221">
          <a:extLst>
            <a:ext uri="{FF2B5EF4-FFF2-40B4-BE49-F238E27FC236}">
              <a16:creationId xmlns:a16="http://schemas.microsoft.com/office/drawing/2014/main" id="{AF6C68AC-7600-4F4D-8199-EC5EFDDD9A6B}"/>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3" name="TextBox 222">
          <a:extLst>
            <a:ext uri="{FF2B5EF4-FFF2-40B4-BE49-F238E27FC236}">
              <a16:creationId xmlns:a16="http://schemas.microsoft.com/office/drawing/2014/main" id="{33185692-BA84-4344-A9E9-9BB6CA310152}"/>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4" name="TextBox 223">
          <a:extLst>
            <a:ext uri="{FF2B5EF4-FFF2-40B4-BE49-F238E27FC236}">
              <a16:creationId xmlns:a16="http://schemas.microsoft.com/office/drawing/2014/main" id="{2B5AEF29-1C1F-400B-A9CB-5DD7C93601C6}"/>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5" name="TextBox 224">
          <a:extLst>
            <a:ext uri="{FF2B5EF4-FFF2-40B4-BE49-F238E27FC236}">
              <a16:creationId xmlns:a16="http://schemas.microsoft.com/office/drawing/2014/main" id="{F0A7F55D-C520-4012-AAA8-6969909D3126}"/>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6" name="TextBox 225">
          <a:extLst>
            <a:ext uri="{FF2B5EF4-FFF2-40B4-BE49-F238E27FC236}">
              <a16:creationId xmlns:a16="http://schemas.microsoft.com/office/drawing/2014/main" id="{CBE60401-CFF7-4E0A-BC7C-C1923F19CE5A}"/>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7" name="TextBox 226">
          <a:extLst>
            <a:ext uri="{FF2B5EF4-FFF2-40B4-BE49-F238E27FC236}">
              <a16:creationId xmlns:a16="http://schemas.microsoft.com/office/drawing/2014/main" id="{DDAE1650-948E-4DB2-A2C3-79E045EADE6B}"/>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8" name="TextBox 227">
          <a:extLst>
            <a:ext uri="{FF2B5EF4-FFF2-40B4-BE49-F238E27FC236}">
              <a16:creationId xmlns:a16="http://schemas.microsoft.com/office/drawing/2014/main" id="{187E32C7-F559-48DE-8B71-0265F11BBBA4}"/>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29" name="TextBox 228">
          <a:extLst>
            <a:ext uri="{FF2B5EF4-FFF2-40B4-BE49-F238E27FC236}">
              <a16:creationId xmlns:a16="http://schemas.microsoft.com/office/drawing/2014/main" id="{52FBD82B-280E-4E48-AAEE-306C92ADF13A}"/>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0" name="TextBox 229">
          <a:extLst>
            <a:ext uri="{FF2B5EF4-FFF2-40B4-BE49-F238E27FC236}">
              <a16:creationId xmlns:a16="http://schemas.microsoft.com/office/drawing/2014/main" id="{491562ED-80F5-4DAC-8C12-F05D27E1BFCF}"/>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1" name="TextBox 230">
          <a:extLst>
            <a:ext uri="{FF2B5EF4-FFF2-40B4-BE49-F238E27FC236}">
              <a16:creationId xmlns:a16="http://schemas.microsoft.com/office/drawing/2014/main" id="{79617803-F69F-4A75-A769-F452D1F36788}"/>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2" name="TextBox 231">
          <a:extLst>
            <a:ext uri="{FF2B5EF4-FFF2-40B4-BE49-F238E27FC236}">
              <a16:creationId xmlns:a16="http://schemas.microsoft.com/office/drawing/2014/main" id="{4E106EE3-E6DF-4AE9-B75B-4D2B8008E826}"/>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3" name="TextBox 232">
          <a:extLst>
            <a:ext uri="{FF2B5EF4-FFF2-40B4-BE49-F238E27FC236}">
              <a16:creationId xmlns:a16="http://schemas.microsoft.com/office/drawing/2014/main" id="{304F1CC1-E763-4F73-9CB3-AF66E5334CA1}"/>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4" name="TextBox 233">
          <a:extLst>
            <a:ext uri="{FF2B5EF4-FFF2-40B4-BE49-F238E27FC236}">
              <a16:creationId xmlns:a16="http://schemas.microsoft.com/office/drawing/2014/main" id="{228EE9A9-3361-4207-8B38-B21F644E4627}"/>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5" name="TextBox 234">
          <a:extLst>
            <a:ext uri="{FF2B5EF4-FFF2-40B4-BE49-F238E27FC236}">
              <a16:creationId xmlns:a16="http://schemas.microsoft.com/office/drawing/2014/main" id="{AFF0307E-A0F8-4214-A0D3-5C88752D52E8}"/>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6" name="TextBox 235">
          <a:extLst>
            <a:ext uri="{FF2B5EF4-FFF2-40B4-BE49-F238E27FC236}">
              <a16:creationId xmlns:a16="http://schemas.microsoft.com/office/drawing/2014/main" id="{22A3BCCD-1835-4F2A-B622-8093A36ABBB0}"/>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7" name="TextBox 236">
          <a:extLst>
            <a:ext uri="{FF2B5EF4-FFF2-40B4-BE49-F238E27FC236}">
              <a16:creationId xmlns:a16="http://schemas.microsoft.com/office/drawing/2014/main" id="{A5442CC8-DAB3-4EFC-B754-E3081D133293}"/>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8" name="TextBox 237">
          <a:extLst>
            <a:ext uri="{FF2B5EF4-FFF2-40B4-BE49-F238E27FC236}">
              <a16:creationId xmlns:a16="http://schemas.microsoft.com/office/drawing/2014/main" id="{B7ED2E0E-9578-47D1-BF49-145725D84D43}"/>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39" name="TextBox 238">
          <a:extLst>
            <a:ext uri="{FF2B5EF4-FFF2-40B4-BE49-F238E27FC236}">
              <a16:creationId xmlns:a16="http://schemas.microsoft.com/office/drawing/2014/main" id="{7AF06832-BE56-4D94-8E94-8B762907CF89}"/>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40" name="TextBox 239">
          <a:extLst>
            <a:ext uri="{FF2B5EF4-FFF2-40B4-BE49-F238E27FC236}">
              <a16:creationId xmlns:a16="http://schemas.microsoft.com/office/drawing/2014/main" id="{3EF3B838-021B-4231-80CF-0AAEE20C6D38}"/>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41" name="TextBox 240">
          <a:extLst>
            <a:ext uri="{FF2B5EF4-FFF2-40B4-BE49-F238E27FC236}">
              <a16:creationId xmlns:a16="http://schemas.microsoft.com/office/drawing/2014/main" id="{2F1B622E-D7AA-4367-9018-4B7F91F47CA4}"/>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42" name="TextBox 241">
          <a:extLst>
            <a:ext uri="{FF2B5EF4-FFF2-40B4-BE49-F238E27FC236}">
              <a16:creationId xmlns:a16="http://schemas.microsoft.com/office/drawing/2014/main" id="{86BF75F4-1EB1-4B21-A28C-7574E935C896}"/>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43" name="TextBox 242">
          <a:extLst>
            <a:ext uri="{FF2B5EF4-FFF2-40B4-BE49-F238E27FC236}">
              <a16:creationId xmlns:a16="http://schemas.microsoft.com/office/drawing/2014/main" id="{392F61AF-0B29-4F47-BC90-A7AA1FF6D303}"/>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44" name="TextBox 243">
          <a:extLst>
            <a:ext uri="{FF2B5EF4-FFF2-40B4-BE49-F238E27FC236}">
              <a16:creationId xmlns:a16="http://schemas.microsoft.com/office/drawing/2014/main" id="{7CF1E309-3794-4A3A-A53F-2FF8208556FE}"/>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714</xdr:row>
      <xdr:rowOff>0</xdr:rowOff>
    </xdr:from>
    <xdr:ext cx="184731" cy="264560"/>
    <xdr:sp macro="" textlink="">
      <xdr:nvSpPr>
        <xdr:cNvPr id="245" name="TextBox 244">
          <a:extLst>
            <a:ext uri="{FF2B5EF4-FFF2-40B4-BE49-F238E27FC236}">
              <a16:creationId xmlns:a16="http://schemas.microsoft.com/office/drawing/2014/main" id="{CDE0F32F-3C89-432F-94F4-30EC25B6028B}"/>
            </a:ext>
          </a:extLst>
        </xdr:cNvPr>
        <xdr:cNvSpPr txBox="1"/>
      </xdr:nvSpPr>
      <xdr:spPr>
        <a:xfrm>
          <a:off x="9829800" y="22987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46" name="TextBox 245">
          <a:extLst>
            <a:ext uri="{FF2B5EF4-FFF2-40B4-BE49-F238E27FC236}">
              <a16:creationId xmlns:a16="http://schemas.microsoft.com/office/drawing/2014/main" id="{D56BBD24-8174-4CA0-907E-2CBDF6CFD9E4}"/>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47" name="TextBox 246">
          <a:extLst>
            <a:ext uri="{FF2B5EF4-FFF2-40B4-BE49-F238E27FC236}">
              <a16:creationId xmlns:a16="http://schemas.microsoft.com/office/drawing/2014/main" id="{6285F274-6151-494D-86DD-CDCD04BC4E68}"/>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48" name="TextBox 247">
          <a:extLst>
            <a:ext uri="{FF2B5EF4-FFF2-40B4-BE49-F238E27FC236}">
              <a16:creationId xmlns:a16="http://schemas.microsoft.com/office/drawing/2014/main" id="{97FD529C-D1B2-4E0B-A770-16EFB5D4B8A6}"/>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49" name="TextBox 248">
          <a:extLst>
            <a:ext uri="{FF2B5EF4-FFF2-40B4-BE49-F238E27FC236}">
              <a16:creationId xmlns:a16="http://schemas.microsoft.com/office/drawing/2014/main" id="{BD8C616E-4311-407E-8DD5-27F30C80780C}"/>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0" name="TextBox 249">
          <a:extLst>
            <a:ext uri="{FF2B5EF4-FFF2-40B4-BE49-F238E27FC236}">
              <a16:creationId xmlns:a16="http://schemas.microsoft.com/office/drawing/2014/main" id="{653A4661-93BC-4214-91A9-85E875F9C27B}"/>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1" name="TextBox 250">
          <a:extLst>
            <a:ext uri="{FF2B5EF4-FFF2-40B4-BE49-F238E27FC236}">
              <a16:creationId xmlns:a16="http://schemas.microsoft.com/office/drawing/2014/main" id="{212752D7-CD70-45DD-8133-A9B22FE5238C}"/>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2" name="TextBox 251">
          <a:extLst>
            <a:ext uri="{FF2B5EF4-FFF2-40B4-BE49-F238E27FC236}">
              <a16:creationId xmlns:a16="http://schemas.microsoft.com/office/drawing/2014/main" id="{E5A17796-E9E9-436A-8CBF-66B7177DBDCC}"/>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3" name="TextBox 252">
          <a:extLst>
            <a:ext uri="{FF2B5EF4-FFF2-40B4-BE49-F238E27FC236}">
              <a16:creationId xmlns:a16="http://schemas.microsoft.com/office/drawing/2014/main" id="{589325B9-59D1-4B1D-818D-36B6ECEB6A3A}"/>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4" name="TextBox 253">
          <a:extLst>
            <a:ext uri="{FF2B5EF4-FFF2-40B4-BE49-F238E27FC236}">
              <a16:creationId xmlns:a16="http://schemas.microsoft.com/office/drawing/2014/main" id="{C189D219-5058-409F-90C0-5704030DDE5D}"/>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5" name="TextBox 254">
          <a:extLst>
            <a:ext uri="{FF2B5EF4-FFF2-40B4-BE49-F238E27FC236}">
              <a16:creationId xmlns:a16="http://schemas.microsoft.com/office/drawing/2014/main" id="{2BB5A644-4510-4A52-9ECF-BB3F1EBA83A2}"/>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6" name="TextBox 255">
          <a:extLst>
            <a:ext uri="{FF2B5EF4-FFF2-40B4-BE49-F238E27FC236}">
              <a16:creationId xmlns:a16="http://schemas.microsoft.com/office/drawing/2014/main" id="{FB4E0583-1DE8-42F8-A13B-DB5B8119D43E}"/>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7" name="TextBox 256">
          <a:extLst>
            <a:ext uri="{FF2B5EF4-FFF2-40B4-BE49-F238E27FC236}">
              <a16:creationId xmlns:a16="http://schemas.microsoft.com/office/drawing/2014/main" id="{BBE4222C-20CD-4D6A-851D-D3BBD68FCFFA}"/>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8" name="TextBox 257">
          <a:extLst>
            <a:ext uri="{FF2B5EF4-FFF2-40B4-BE49-F238E27FC236}">
              <a16:creationId xmlns:a16="http://schemas.microsoft.com/office/drawing/2014/main" id="{ED799F06-843E-4804-B6B7-3A5B2B484749}"/>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59" name="TextBox 258">
          <a:extLst>
            <a:ext uri="{FF2B5EF4-FFF2-40B4-BE49-F238E27FC236}">
              <a16:creationId xmlns:a16="http://schemas.microsoft.com/office/drawing/2014/main" id="{11C12B28-5EB4-4F9B-A707-23356E013336}"/>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0" name="TextBox 259">
          <a:extLst>
            <a:ext uri="{FF2B5EF4-FFF2-40B4-BE49-F238E27FC236}">
              <a16:creationId xmlns:a16="http://schemas.microsoft.com/office/drawing/2014/main" id="{312B1443-E610-4D13-8495-0C0BAED20EDF}"/>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1" name="TextBox 260">
          <a:extLst>
            <a:ext uri="{FF2B5EF4-FFF2-40B4-BE49-F238E27FC236}">
              <a16:creationId xmlns:a16="http://schemas.microsoft.com/office/drawing/2014/main" id="{3479791E-8F44-4E27-AE55-748EC1A87B08}"/>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2" name="TextBox 261">
          <a:extLst>
            <a:ext uri="{FF2B5EF4-FFF2-40B4-BE49-F238E27FC236}">
              <a16:creationId xmlns:a16="http://schemas.microsoft.com/office/drawing/2014/main" id="{8CBAEECD-3C9C-4F30-B456-D49AEA2B4B09}"/>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3" name="TextBox 262">
          <a:extLst>
            <a:ext uri="{FF2B5EF4-FFF2-40B4-BE49-F238E27FC236}">
              <a16:creationId xmlns:a16="http://schemas.microsoft.com/office/drawing/2014/main" id="{A362D70C-2DCE-4D44-817F-D0672441315F}"/>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4" name="TextBox 263">
          <a:extLst>
            <a:ext uri="{FF2B5EF4-FFF2-40B4-BE49-F238E27FC236}">
              <a16:creationId xmlns:a16="http://schemas.microsoft.com/office/drawing/2014/main" id="{EE69B440-438D-44DC-9CD7-3A75D53F0593}"/>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5" name="TextBox 264">
          <a:extLst>
            <a:ext uri="{FF2B5EF4-FFF2-40B4-BE49-F238E27FC236}">
              <a16:creationId xmlns:a16="http://schemas.microsoft.com/office/drawing/2014/main" id="{FD57ADAE-BE81-4E4D-95A1-3D54C10D514E}"/>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6" name="TextBox 265">
          <a:extLst>
            <a:ext uri="{FF2B5EF4-FFF2-40B4-BE49-F238E27FC236}">
              <a16:creationId xmlns:a16="http://schemas.microsoft.com/office/drawing/2014/main" id="{F2C290F6-D336-4CD7-8366-FB35C71BC8E0}"/>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7" name="TextBox 266">
          <a:extLst>
            <a:ext uri="{FF2B5EF4-FFF2-40B4-BE49-F238E27FC236}">
              <a16:creationId xmlns:a16="http://schemas.microsoft.com/office/drawing/2014/main" id="{A5C2C6EC-FD31-4E8F-985B-0E8515F0DD46}"/>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8" name="TextBox 267">
          <a:extLst>
            <a:ext uri="{FF2B5EF4-FFF2-40B4-BE49-F238E27FC236}">
              <a16:creationId xmlns:a16="http://schemas.microsoft.com/office/drawing/2014/main" id="{92E27BE3-C5CD-4F3F-9BAC-29D96318C8C9}"/>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69" name="TextBox 268">
          <a:extLst>
            <a:ext uri="{FF2B5EF4-FFF2-40B4-BE49-F238E27FC236}">
              <a16:creationId xmlns:a16="http://schemas.microsoft.com/office/drawing/2014/main" id="{E43C6401-9929-4D03-BCF5-BBF33F755915}"/>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270" name="TextBox 269">
          <a:extLst>
            <a:ext uri="{FF2B5EF4-FFF2-40B4-BE49-F238E27FC236}">
              <a16:creationId xmlns:a16="http://schemas.microsoft.com/office/drawing/2014/main" id="{AD041351-E11C-49C1-BBBA-F17C65F4F5DA}"/>
            </a:ext>
          </a:extLst>
        </xdr:cNvPr>
        <xdr:cNvSpPr txBox="1"/>
      </xdr:nvSpPr>
      <xdr:spPr>
        <a:xfrm>
          <a:off x="9829800" y="2300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1" name="TextBox 270">
          <a:extLst>
            <a:ext uri="{FF2B5EF4-FFF2-40B4-BE49-F238E27FC236}">
              <a16:creationId xmlns:a16="http://schemas.microsoft.com/office/drawing/2014/main" id="{F8AF4FC2-A9A7-419D-AA96-0ADBF5906567}"/>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2" name="TextBox 271">
          <a:extLst>
            <a:ext uri="{FF2B5EF4-FFF2-40B4-BE49-F238E27FC236}">
              <a16:creationId xmlns:a16="http://schemas.microsoft.com/office/drawing/2014/main" id="{A5F26F09-5439-48A4-921C-AD4C8DEBCF62}"/>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3" name="TextBox 272">
          <a:extLst>
            <a:ext uri="{FF2B5EF4-FFF2-40B4-BE49-F238E27FC236}">
              <a16:creationId xmlns:a16="http://schemas.microsoft.com/office/drawing/2014/main" id="{145C9DF9-AD76-4974-B3FC-623E98D9DE57}"/>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4" name="TextBox 273">
          <a:extLst>
            <a:ext uri="{FF2B5EF4-FFF2-40B4-BE49-F238E27FC236}">
              <a16:creationId xmlns:a16="http://schemas.microsoft.com/office/drawing/2014/main" id="{62608119-F21B-43DB-89E3-215F8641EBF0}"/>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5" name="TextBox 274">
          <a:extLst>
            <a:ext uri="{FF2B5EF4-FFF2-40B4-BE49-F238E27FC236}">
              <a16:creationId xmlns:a16="http://schemas.microsoft.com/office/drawing/2014/main" id="{4F3CBF0A-7F7F-48BD-957E-8B44BEBF5C63}"/>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6" name="TextBox 275">
          <a:extLst>
            <a:ext uri="{FF2B5EF4-FFF2-40B4-BE49-F238E27FC236}">
              <a16:creationId xmlns:a16="http://schemas.microsoft.com/office/drawing/2014/main" id="{D7B096E2-D5E4-4141-9E2C-56D2BB5E04B1}"/>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7" name="TextBox 276">
          <a:extLst>
            <a:ext uri="{FF2B5EF4-FFF2-40B4-BE49-F238E27FC236}">
              <a16:creationId xmlns:a16="http://schemas.microsoft.com/office/drawing/2014/main" id="{B0D12D76-F7C6-4E98-8F47-3844DB2D939C}"/>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8" name="TextBox 277">
          <a:extLst>
            <a:ext uri="{FF2B5EF4-FFF2-40B4-BE49-F238E27FC236}">
              <a16:creationId xmlns:a16="http://schemas.microsoft.com/office/drawing/2014/main" id="{A1035187-D18E-4353-B2C5-30DF9492BFCF}"/>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79" name="TextBox 278">
          <a:extLst>
            <a:ext uri="{FF2B5EF4-FFF2-40B4-BE49-F238E27FC236}">
              <a16:creationId xmlns:a16="http://schemas.microsoft.com/office/drawing/2014/main" id="{11A989B1-424B-41A4-BC2D-C964821F8428}"/>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0" name="TextBox 279">
          <a:extLst>
            <a:ext uri="{FF2B5EF4-FFF2-40B4-BE49-F238E27FC236}">
              <a16:creationId xmlns:a16="http://schemas.microsoft.com/office/drawing/2014/main" id="{678EF726-0182-4B36-BE0A-CF3F0DCD3BA3}"/>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1" name="TextBox 280">
          <a:extLst>
            <a:ext uri="{FF2B5EF4-FFF2-40B4-BE49-F238E27FC236}">
              <a16:creationId xmlns:a16="http://schemas.microsoft.com/office/drawing/2014/main" id="{FAB4CA5A-8778-47BE-B18D-4563C4E5746D}"/>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2" name="TextBox 281">
          <a:extLst>
            <a:ext uri="{FF2B5EF4-FFF2-40B4-BE49-F238E27FC236}">
              <a16:creationId xmlns:a16="http://schemas.microsoft.com/office/drawing/2014/main" id="{4F393C46-807B-4FA7-BD98-8ACD4BA312FA}"/>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3" name="TextBox 282">
          <a:extLst>
            <a:ext uri="{FF2B5EF4-FFF2-40B4-BE49-F238E27FC236}">
              <a16:creationId xmlns:a16="http://schemas.microsoft.com/office/drawing/2014/main" id="{DE854BDB-825C-440B-A2C4-2F5F4FE34CD4}"/>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4" name="TextBox 283">
          <a:extLst>
            <a:ext uri="{FF2B5EF4-FFF2-40B4-BE49-F238E27FC236}">
              <a16:creationId xmlns:a16="http://schemas.microsoft.com/office/drawing/2014/main" id="{F15A0EC2-73CE-4B01-BAD0-14EA586FA4EC}"/>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5" name="TextBox 284">
          <a:extLst>
            <a:ext uri="{FF2B5EF4-FFF2-40B4-BE49-F238E27FC236}">
              <a16:creationId xmlns:a16="http://schemas.microsoft.com/office/drawing/2014/main" id="{45DF81D9-35A4-4CF8-BF1D-4A25D473C3C2}"/>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6" name="TextBox 285">
          <a:extLst>
            <a:ext uri="{FF2B5EF4-FFF2-40B4-BE49-F238E27FC236}">
              <a16:creationId xmlns:a16="http://schemas.microsoft.com/office/drawing/2014/main" id="{6A6E5085-CF72-469B-8073-317FB5AD6C4B}"/>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7" name="TextBox 286">
          <a:extLst>
            <a:ext uri="{FF2B5EF4-FFF2-40B4-BE49-F238E27FC236}">
              <a16:creationId xmlns:a16="http://schemas.microsoft.com/office/drawing/2014/main" id="{769FEDAB-2314-4D33-A694-508F4E45D109}"/>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8" name="TextBox 287">
          <a:extLst>
            <a:ext uri="{FF2B5EF4-FFF2-40B4-BE49-F238E27FC236}">
              <a16:creationId xmlns:a16="http://schemas.microsoft.com/office/drawing/2014/main" id="{9D4D2D7F-B1DE-4851-AF2A-B3F3E72EEC08}"/>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89" name="TextBox 288">
          <a:extLst>
            <a:ext uri="{FF2B5EF4-FFF2-40B4-BE49-F238E27FC236}">
              <a16:creationId xmlns:a16="http://schemas.microsoft.com/office/drawing/2014/main" id="{F92A9752-CDB5-4217-A034-463C913D95E6}"/>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90" name="TextBox 289">
          <a:extLst>
            <a:ext uri="{FF2B5EF4-FFF2-40B4-BE49-F238E27FC236}">
              <a16:creationId xmlns:a16="http://schemas.microsoft.com/office/drawing/2014/main" id="{0A80BFA2-1FD9-4929-B5D7-A8DBA4481A13}"/>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91" name="TextBox 290">
          <a:extLst>
            <a:ext uri="{FF2B5EF4-FFF2-40B4-BE49-F238E27FC236}">
              <a16:creationId xmlns:a16="http://schemas.microsoft.com/office/drawing/2014/main" id="{91CCD24C-2C70-42B8-AECE-0D71F4116BBD}"/>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92" name="TextBox 291">
          <a:extLst>
            <a:ext uri="{FF2B5EF4-FFF2-40B4-BE49-F238E27FC236}">
              <a16:creationId xmlns:a16="http://schemas.microsoft.com/office/drawing/2014/main" id="{822E288C-4F64-4972-81A4-72A736FAC3EA}"/>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93" name="TextBox 292">
          <a:extLst>
            <a:ext uri="{FF2B5EF4-FFF2-40B4-BE49-F238E27FC236}">
              <a16:creationId xmlns:a16="http://schemas.microsoft.com/office/drawing/2014/main" id="{28CD8C57-A6F8-4784-A4A0-FE07F6C4F3AD}"/>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94" name="TextBox 293">
          <a:extLst>
            <a:ext uri="{FF2B5EF4-FFF2-40B4-BE49-F238E27FC236}">
              <a16:creationId xmlns:a16="http://schemas.microsoft.com/office/drawing/2014/main" id="{988A6FEA-5088-4BEA-A010-05B29D764FE6}"/>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716</xdr:row>
      <xdr:rowOff>0</xdr:rowOff>
    </xdr:from>
    <xdr:ext cx="184731" cy="264560"/>
    <xdr:sp macro="" textlink="">
      <xdr:nvSpPr>
        <xdr:cNvPr id="295" name="TextBox 294">
          <a:extLst>
            <a:ext uri="{FF2B5EF4-FFF2-40B4-BE49-F238E27FC236}">
              <a16:creationId xmlns:a16="http://schemas.microsoft.com/office/drawing/2014/main" id="{061169A7-7221-4288-A6C9-823558937315}"/>
            </a:ext>
          </a:extLst>
        </xdr:cNvPr>
        <xdr:cNvSpPr txBox="1"/>
      </xdr:nvSpPr>
      <xdr:spPr>
        <a:xfrm>
          <a:off x="9829800" y="2302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296" name="TextBox 295">
          <a:extLst>
            <a:ext uri="{FF2B5EF4-FFF2-40B4-BE49-F238E27FC236}">
              <a16:creationId xmlns:a16="http://schemas.microsoft.com/office/drawing/2014/main" id="{06EC4C0E-91F4-4544-B5B9-B72FC9AFCB82}"/>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297" name="TextBox 296">
          <a:extLst>
            <a:ext uri="{FF2B5EF4-FFF2-40B4-BE49-F238E27FC236}">
              <a16:creationId xmlns:a16="http://schemas.microsoft.com/office/drawing/2014/main" id="{2824E19A-011F-433D-9C0B-D668BE30BC1A}"/>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298" name="TextBox 297">
          <a:extLst>
            <a:ext uri="{FF2B5EF4-FFF2-40B4-BE49-F238E27FC236}">
              <a16:creationId xmlns:a16="http://schemas.microsoft.com/office/drawing/2014/main" id="{06CBAA60-5ABD-48D6-A4C7-BF5C0E214480}"/>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299" name="TextBox 298">
          <a:extLst>
            <a:ext uri="{FF2B5EF4-FFF2-40B4-BE49-F238E27FC236}">
              <a16:creationId xmlns:a16="http://schemas.microsoft.com/office/drawing/2014/main" id="{FFE1323B-462B-445C-9A25-EBB522A7B2F5}"/>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0" name="TextBox 299">
          <a:extLst>
            <a:ext uri="{FF2B5EF4-FFF2-40B4-BE49-F238E27FC236}">
              <a16:creationId xmlns:a16="http://schemas.microsoft.com/office/drawing/2014/main" id="{913FE2AB-60BA-4A51-9641-9E2154D545DA}"/>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1" name="TextBox 300">
          <a:extLst>
            <a:ext uri="{FF2B5EF4-FFF2-40B4-BE49-F238E27FC236}">
              <a16:creationId xmlns:a16="http://schemas.microsoft.com/office/drawing/2014/main" id="{373C2D1F-24E3-4D98-B47A-D7EB7DFD37F8}"/>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2" name="TextBox 301">
          <a:extLst>
            <a:ext uri="{FF2B5EF4-FFF2-40B4-BE49-F238E27FC236}">
              <a16:creationId xmlns:a16="http://schemas.microsoft.com/office/drawing/2014/main" id="{BEAB3C49-868B-4CAE-B6F5-7F680206DA83}"/>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3" name="TextBox 302">
          <a:extLst>
            <a:ext uri="{FF2B5EF4-FFF2-40B4-BE49-F238E27FC236}">
              <a16:creationId xmlns:a16="http://schemas.microsoft.com/office/drawing/2014/main" id="{D3A59F25-B2F7-4627-A94A-5582DC3504C5}"/>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4" name="TextBox 303">
          <a:extLst>
            <a:ext uri="{FF2B5EF4-FFF2-40B4-BE49-F238E27FC236}">
              <a16:creationId xmlns:a16="http://schemas.microsoft.com/office/drawing/2014/main" id="{53677451-239F-4C25-BAA5-B9F241815E4A}"/>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5" name="TextBox 304">
          <a:extLst>
            <a:ext uri="{FF2B5EF4-FFF2-40B4-BE49-F238E27FC236}">
              <a16:creationId xmlns:a16="http://schemas.microsoft.com/office/drawing/2014/main" id="{19F41433-A4FE-4414-AAAC-F5E678D068E8}"/>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6" name="TextBox 305">
          <a:extLst>
            <a:ext uri="{FF2B5EF4-FFF2-40B4-BE49-F238E27FC236}">
              <a16:creationId xmlns:a16="http://schemas.microsoft.com/office/drawing/2014/main" id="{014AA603-E24D-4293-8962-808DC5422484}"/>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7" name="TextBox 306">
          <a:extLst>
            <a:ext uri="{FF2B5EF4-FFF2-40B4-BE49-F238E27FC236}">
              <a16:creationId xmlns:a16="http://schemas.microsoft.com/office/drawing/2014/main" id="{73FBDBCB-3FC5-4927-9F3E-AC582CF883B3}"/>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8" name="TextBox 307">
          <a:extLst>
            <a:ext uri="{FF2B5EF4-FFF2-40B4-BE49-F238E27FC236}">
              <a16:creationId xmlns:a16="http://schemas.microsoft.com/office/drawing/2014/main" id="{B2561B66-F4D7-4D1E-B28C-5CEC03E4D726}"/>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09" name="TextBox 308">
          <a:extLst>
            <a:ext uri="{FF2B5EF4-FFF2-40B4-BE49-F238E27FC236}">
              <a16:creationId xmlns:a16="http://schemas.microsoft.com/office/drawing/2014/main" id="{42242888-A23B-4239-B614-A3058E5E97BF}"/>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0" name="TextBox 309">
          <a:extLst>
            <a:ext uri="{FF2B5EF4-FFF2-40B4-BE49-F238E27FC236}">
              <a16:creationId xmlns:a16="http://schemas.microsoft.com/office/drawing/2014/main" id="{ED8C0E70-8FD2-4AB5-B024-8E13CB51DC28}"/>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1" name="TextBox 310">
          <a:extLst>
            <a:ext uri="{FF2B5EF4-FFF2-40B4-BE49-F238E27FC236}">
              <a16:creationId xmlns:a16="http://schemas.microsoft.com/office/drawing/2014/main" id="{469A9014-6130-47E9-8609-C6D2AA567439}"/>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2" name="TextBox 311">
          <a:extLst>
            <a:ext uri="{FF2B5EF4-FFF2-40B4-BE49-F238E27FC236}">
              <a16:creationId xmlns:a16="http://schemas.microsoft.com/office/drawing/2014/main" id="{14C8972C-7788-47FA-B54D-910734B16E38}"/>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3" name="TextBox 312">
          <a:extLst>
            <a:ext uri="{FF2B5EF4-FFF2-40B4-BE49-F238E27FC236}">
              <a16:creationId xmlns:a16="http://schemas.microsoft.com/office/drawing/2014/main" id="{AA457696-90A1-4EE9-B044-FE8FFB0D32B7}"/>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4" name="TextBox 313">
          <a:extLst>
            <a:ext uri="{FF2B5EF4-FFF2-40B4-BE49-F238E27FC236}">
              <a16:creationId xmlns:a16="http://schemas.microsoft.com/office/drawing/2014/main" id="{9E83F64A-CF80-40C6-8639-3EBB04503026}"/>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5" name="TextBox 314">
          <a:extLst>
            <a:ext uri="{FF2B5EF4-FFF2-40B4-BE49-F238E27FC236}">
              <a16:creationId xmlns:a16="http://schemas.microsoft.com/office/drawing/2014/main" id="{9BEF7A1A-DBB6-4198-99A9-F503DEBC4652}"/>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6" name="TextBox 315">
          <a:extLst>
            <a:ext uri="{FF2B5EF4-FFF2-40B4-BE49-F238E27FC236}">
              <a16:creationId xmlns:a16="http://schemas.microsoft.com/office/drawing/2014/main" id="{5A63CB4A-221C-4630-8253-E6C4554B1B07}"/>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7" name="TextBox 316">
          <a:extLst>
            <a:ext uri="{FF2B5EF4-FFF2-40B4-BE49-F238E27FC236}">
              <a16:creationId xmlns:a16="http://schemas.microsoft.com/office/drawing/2014/main" id="{EF5E03D2-297C-40D1-A6AF-62A41258525D}"/>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8" name="TextBox 317">
          <a:extLst>
            <a:ext uri="{FF2B5EF4-FFF2-40B4-BE49-F238E27FC236}">
              <a16:creationId xmlns:a16="http://schemas.microsoft.com/office/drawing/2014/main" id="{09BBAD11-F22D-4720-AF8B-ACF77CE62202}"/>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19" name="TextBox 318">
          <a:extLst>
            <a:ext uri="{FF2B5EF4-FFF2-40B4-BE49-F238E27FC236}">
              <a16:creationId xmlns:a16="http://schemas.microsoft.com/office/drawing/2014/main" id="{B6C2150F-0A48-4F7C-B0CA-5120FFB28217}"/>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717</xdr:row>
      <xdr:rowOff>0</xdr:rowOff>
    </xdr:from>
    <xdr:ext cx="184731" cy="264560"/>
    <xdr:sp macro="" textlink="">
      <xdr:nvSpPr>
        <xdr:cNvPr id="320" name="TextBox 319">
          <a:extLst>
            <a:ext uri="{FF2B5EF4-FFF2-40B4-BE49-F238E27FC236}">
              <a16:creationId xmlns:a16="http://schemas.microsoft.com/office/drawing/2014/main" id="{90BE96F0-4550-48BC-B0FD-5F8E86C97F93}"/>
            </a:ext>
          </a:extLst>
        </xdr:cNvPr>
        <xdr:cNvSpPr txBox="1"/>
      </xdr:nvSpPr>
      <xdr:spPr>
        <a:xfrm>
          <a:off x="9829800" y="230444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1" name="TextBox 320">
          <a:extLst>
            <a:ext uri="{FF2B5EF4-FFF2-40B4-BE49-F238E27FC236}">
              <a16:creationId xmlns:a16="http://schemas.microsoft.com/office/drawing/2014/main" id="{A99A62FA-97CD-4087-98CE-4DAE41D9AD58}"/>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2" name="TextBox 321">
          <a:extLst>
            <a:ext uri="{FF2B5EF4-FFF2-40B4-BE49-F238E27FC236}">
              <a16:creationId xmlns:a16="http://schemas.microsoft.com/office/drawing/2014/main" id="{3C1B691B-5AFA-4D96-B2B4-770CE0B10FF0}"/>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3" name="TextBox 322">
          <a:extLst>
            <a:ext uri="{FF2B5EF4-FFF2-40B4-BE49-F238E27FC236}">
              <a16:creationId xmlns:a16="http://schemas.microsoft.com/office/drawing/2014/main" id="{77990746-9475-484B-B0DE-7A0267A45BFE}"/>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4" name="TextBox 323">
          <a:extLst>
            <a:ext uri="{FF2B5EF4-FFF2-40B4-BE49-F238E27FC236}">
              <a16:creationId xmlns:a16="http://schemas.microsoft.com/office/drawing/2014/main" id="{EF9CF360-BA2B-4108-8827-73AF7FF826FF}"/>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5" name="TextBox 324">
          <a:extLst>
            <a:ext uri="{FF2B5EF4-FFF2-40B4-BE49-F238E27FC236}">
              <a16:creationId xmlns:a16="http://schemas.microsoft.com/office/drawing/2014/main" id="{D1381BA0-3184-4407-A8DA-AD338B539F94}"/>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6" name="TextBox 325">
          <a:extLst>
            <a:ext uri="{FF2B5EF4-FFF2-40B4-BE49-F238E27FC236}">
              <a16:creationId xmlns:a16="http://schemas.microsoft.com/office/drawing/2014/main" id="{88BCC126-1F1F-4C06-9B61-8BB8F0D9222C}"/>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7" name="TextBox 326">
          <a:extLst>
            <a:ext uri="{FF2B5EF4-FFF2-40B4-BE49-F238E27FC236}">
              <a16:creationId xmlns:a16="http://schemas.microsoft.com/office/drawing/2014/main" id="{07EC5FE0-214E-4C78-8F38-E6634992275E}"/>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8" name="TextBox 327">
          <a:extLst>
            <a:ext uri="{FF2B5EF4-FFF2-40B4-BE49-F238E27FC236}">
              <a16:creationId xmlns:a16="http://schemas.microsoft.com/office/drawing/2014/main" id="{20FC5FD0-1EA2-47DB-A1F2-5292B74DD6FE}"/>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29" name="TextBox 328">
          <a:extLst>
            <a:ext uri="{FF2B5EF4-FFF2-40B4-BE49-F238E27FC236}">
              <a16:creationId xmlns:a16="http://schemas.microsoft.com/office/drawing/2014/main" id="{99B23EB6-92B2-4F09-8DD8-2D12FFEA1E67}"/>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0" name="TextBox 329">
          <a:extLst>
            <a:ext uri="{FF2B5EF4-FFF2-40B4-BE49-F238E27FC236}">
              <a16:creationId xmlns:a16="http://schemas.microsoft.com/office/drawing/2014/main" id="{6A448D92-1542-4111-99E4-0C5E96EF3151}"/>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1" name="TextBox 330">
          <a:extLst>
            <a:ext uri="{FF2B5EF4-FFF2-40B4-BE49-F238E27FC236}">
              <a16:creationId xmlns:a16="http://schemas.microsoft.com/office/drawing/2014/main" id="{954E99E7-1C2E-4F7C-96F4-CB98BEF5849D}"/>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2" name="TextBox 331">
          <a:extLst>
            <a:ext uri="{FF2B5EF4-FFF2-40B4-BE49-F238E27FC236}">
              <a16:creationId xmlns:a16="http://schemas.microsoft.com/office/drawing/2014/main" id="{1D9374CE-6658-4B3F-9EDC-2FD627BCF7BE}"/>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3" name="TextBox 332">
          <a:extLst>
            <a:ext uri="{FF2B5EF4-FFF2-40B4-BE49-F238E27FC236}">
              <a16:creationId xmlns:a16="http://schemas.microsoft.com/office/drawing/2014/main" id="{4CE37803-488D-4B04-B072-80298658477F}"/>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4" name="TextBox 333">
          <a:extLst>
            <a:ext uri="{FF2B5EF4-FFF2-40B4-BE49-F238E27FC236}">
              <a16:creationId xmlns:a16="http://schemas.microsoft.com/office/drawing/2014/main" id="{0DA516D4-C402-4781-B965-BABEAB64C9EF}"/>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5" name="TextBox 334">
          <a:extLst>
            <a:ext uri="{FF2B5EF4-FFF2-40B4-BE49-F238E27FC236}">
              <a16:creationId xmlns:a16="http://schemas.microsoft.com/office/drawing/2014/main" id="{B94273DF-C120-42F1-9EF3-E6ED7D843425}"/>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6" name="TextBox 335">
          <a:extLst>
            <a:ext uri="{FF2B5EF4-FFF2-40B4-BE49-F238E27FC236}">
              <a16:creationId xmlns:a16="http://schemas.microsoft.com/office/drawing/2014/main" id="{DE88A8A1-375E-4521-9040-2C2E389F3C42}"/>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7" name="TextBox 336">
          <a:extLst>
            <a:ext uri="{FF2B5EF4-FFF2-40B4-BE49-F238E27FC236}">
              <a16:creationId xmlns:a16="http://schemas.microsoft.com/office/drawing/2014/main" id="{7B1919C9-9DCF-44D5-A5FC-F76FABFEA312}"/>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8" name="TextBox 337">
          <a:extLst>
            <a:ext uri="{FF2B5EF4-FFF2-40B4-BE49-F238E27FC236}">
              <a16:creationId xmlns:a16="http://schemas.microsoft.com/office/drawing/2014/main" id="{42EB0557-5BD9-4B45-A448-349F55837736}"/>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39" name="TextBox 338">
          <a:extLst>
            <a:ext uri="{FF2B5EF4-FFF2-40B4-BE49-F238E27FC236}">
              <a16:creationId xmlns:a16="http://schemas.microsoft.com/office/drawing/2014/main" id="{8E73D59B-536E-46DB-80EE-CBEFE90FBB63}"/>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40" name="TextBox 339">
          <a:extLst>
            <a:ext uri="{FF2B5EF4-FFF2-40B4-BE49-F238E27FC236}">
              <a16:creationId xmlns:a16="http://schemas.microsoft.com/office/drawing/2014/main" id="{3E9704F5-2C1D-4445-BE9F-2C89861E9859}"/>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41" name="TextBox 340">
          <a:extLst>
            <a:ext uri="{FF2B5EF4-FFF2-40B4-BE49-F238E27FC236}">
              <a16:creationId xmlns:a16="http://schemas.microsoft.com/office/drawing/2014/main" id="{4B380C23-C01E-44CB-85BF-E0A78D66D7D0}"/>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42" name="TextBox 341">
          <a:extLst>
            <a:ext uri="{FF2B5EF4-FFF2-40B4-BE49-F238E27FC236}">
              <a16:creationId xmlns:a16="http://schemas.microsoft.com/office/drawing/2014/main" id="{2DE97AEA-E3EF-4974-AA10-593862B86761}"/>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43" name="TextBox 342">
          <a:extLst>
            <a:ext uri="{FF2B5EF4-FFF2-40B4-BE49-F238E27FC236}">
              <a16:creationId xmlns:a16="http://schemas.microsoft.com/office/drawing/2014/main" id="{F29CDDB6-06C2-4F6F-82C3-55CECE86E97A}"/>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44" name="TextBox 343">
          <a:extLst>
            <a:ext uri="{FF2B5EF4-FFF2-40B4-BE49-F238E27FC236}">
              <a16:creationId xmlns:a16="http://schemas.microsoft.com/office/drawing/2014/main" id="{750E54DE-54A6-492F-90DC-F9983B8ABF56}"/>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718</xdr:row>
      <xdr:rowOff>0</xdr:rowOff>
    </xdr:from>
    <xdr:ext cx="184731" cy="264560"/>
    <xdr:sp macro="" textlink="">
      <xdr:nvSpPr>
        <xdr:cNvPr id="345" name="TextBox 344">
          <a:extLst>
            <a:ext uri="{FF2B5EF4-FFF2-40B4-BE49-F238E27FC236}">
              <a16:creationId xmlns:a16="http://schemas.microsoft.com/office/drawing/2014/main" id="{3398E3C8-51E2-4FB3-ACE0-C433478DEABD}"/>
            </a:ext>
          </a:extLst>
        </xdr:cNvPr>
        <xdr:cNvSpPr txBox="1"/>
      </xdr:nvSpPr>
      <xdr:spPr>
        <a:xfrm>
          <a:off x="9829800" y="230634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46" name="TextBox 345">
          <a:extLst>
            <a:ext uri="{FF2B5EF4-FFF2-40B4-BE49-F238E27FC236}">
              <a16:creationId xmlns:a16="http://schemas.microsoft.com/office/drawing/2014/main" id="{496A4406-8D0C-4328-87B0-0832029D7B5D}"/>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47" name="TextBox 346">
          <a:extLst>
            <a:ext uri="{FF2B5EF4-FFF2-40B4-BE49-F238E27FC236}">
              <a16:creationId xmlns:a16="http://schemas.microsoft.com/office/drawing/2014/main" id="{00AAB55B-68CE-44DA-8741-E09AEBE8AE65}"/>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48" name="TextBox 347">
          <a:extLst>
            <a:ext uri="{FF2B5EF4-FFF2-40B4-BE49-F238E27FC236}">
              <a16:creationId xmlns:a16="http://schemas.microsoft.com/office/drawing/2014/main" id="{6E9D8D78-B51F-42C8-9B2C-A1C092E4D4F6}"/>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49" name="TextBox 348">
          <a:extLst>
            <a:ext uri="{FF2B5EF4-FFF2-40B4-BE49-F238E27FC236}">
              <a16:creationId xmlns:a16="http://schemas.microsoft.com/office/drawing/2014/main" id="{BB9ED011-06FF-4221-8E28-55066FC9B29F}"/>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0" name="TextBox 349">
          <a:extLst>
            <a:ext uri="{FF2B5EF4-FFF2-40B4-BE49-F238E27FC236}">
              <a16:creationId xmlns:a16="http://schemas.microsoft.com/office/drawing/2014/main" id="{67526189-F265-40F1-86DA-AC8D961EDFAD}"/>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1" name="TextBox 350">
          <a:extLst>
            <a:ext uri="{FF2B5EF4-FFF2-40B4-BE49-F238E27FC236}">
              <a16:creationId xmlns:a16="http://schemas.microsoft.com/office/drawing/2014/main" id="{501D1689-5336-4C5A-B4D4-B5F9962EDD50}"/>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2" name="TextBox 351">
          <a:extLst>
            <a:ext uri="{FF2B5EF4-FFF2-40B4-BE49-F238E27FC236}">
              <a16:creationId xmlns:a16="http://schemas.microsoft.com/office/drawing/2014/main" id="{B020A93E-8F9A-4896-A313-3D4FA13340B6}"/>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3" name="TextBox 352">
          <a:extLst>
            <a:ext uri="{FF2B5EF4-FFF2-40B4-BE49-F238E27FC236}">
              <a16:creationId xmlns:a16="http://schemas.microsoft.com/office/drawing/2014/main" id="{96381F33-E922-461E-80D7-DEFB6A619FAF}"/>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4" name="TextBox 353">
          <a:extLst>
            <a:ext uri="{FF2B5EF4-FFF2-40B4-BE49-F238E27FC236}">
              <a16:creationId xmlns:a16="http://schemas.microsoft.com/office/drawing/2014/main" id="{9A68E15B-B9C2-4EA0-B01A-E4CE440323F4}"/>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5" name="TextBox 354">
          <a:extLst>
            <a:ext uri="{FF2B5EF4-FFF2-40B4-BE49-F238E27FC236}">
              <a16:creationId xmlns:a16="http://schemas.microsoft.com/office/drawing/2014/main" id="{7A426FF9-D0A2-4380-ACBA-E80E49D23B63}"/>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6" name="TextBox 355">
          <a:extLst>
            <a:ext uri="{FF2B5EF4-FFF2-40B4-BE49-F238E27FC236}">
              <a16:creationId xmlns:a16="http://schemas.microsoft.com/office/drawing/2014/main" id="{0B760E08-3D0B-4C7B-866D-8E74F2F5A85C}"/>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7" name="TextBox 356">
          <a:extLst>
            <a:ext uri="{FF2B5EF4-FFF2-40B4-BE49-F238E27FC236}">
              <a16:creationId xmlns:a16="http://schemas.microsoft.com/office/drawing/2014/main" id="{A72DF773-CD83-4C30-8927-B55B4C81477A}"/>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8" name="TextBox 357">
          <a:extLst>
            <a:ext uri="{FF2B5EF4-FFF2-40B4-BE49-F238E27FC236}">
              <a16:creationId xmlns:a16="http://schemas.microsoft.com/office/drawing/2014/main" id="{C8036BD1-23F7-4D99-A182-4392F840DE6A}"/>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59" name="TextBox 358">
          <a:extLst>
            <a:ext uri="{FF2B5EF4-FFF2-40B4-BE49-F238E27FC236}">
              <a16:creationId xmlns:a16="http://schemas.microsoft.com/office/drawing/2014/main" id="{8A66AF72-CBFA-4A4E-8F80-1BFCE50F2EFC}"/>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0" name="TextBox 359">
          <a:extLst>
            <a:ext uri="{FF2B5EF4-FFF2-40B4-BE49-F238E27FC236}">
              <a16:creationId xmlns:a16="http://schemas.microsoft.com/office/drawing/2014/main" id="{92208282-469E-4911-9859-CA5EF5225172}"/>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1" name="TextBox 360">
          <a:extLst>
            <a:ext uri="{FF2B5EF4-FFF2-40B4-BE49-F238E27FC236}">
              <a16:creationId xmlns:a16="http://schemas.microsoft.com/office/drawing/2014/main" id="{AE30E319-1706-4BE0-800F-AC7DA92B142F}"/>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2" name="TextBox 361">
          <a:extLst>
            <a:ext uri="{FF2B5EF4-FFF2-40B4-BE49-F238E27FC236}">
              <a16:creationId xmlns:a16="http://schemas.microsoft.com/office/drawing/2014/main" id="{933F451C-41FB-41DF-BF27-829FB0958D4E}"/>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3" name="TextBox 362">
          <a:extLst>
            <a:ext uri="{FF2B5EF4-FFF2-40B4-BE49-F238E27FC236}">
              <a16:creationId xmlns:a16="http://schemas.microsoft.com/office/drawing/2014/main" id="{EC652AFF-54F2-4CDC-9BAA-66C5FC22A972}"/>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4" name="TextBox 363">
          <a:extLst>
            <a:ext uri="{FF2B5EF4-FFF2-40B4-BE49-F238E27FC236}">
              <a16:creationId xmlns:a16="http://schemas.microsoft.com/office/drawing/2014/main" id="{94DFC59E-FB34-4874-A8AA-A73652E6B9F6}"/>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5" name="TextBox 364">
          <a:extLst>
            <a:ext uri="{FF2B5EF4-FFF2-40B4-BE49-F238E27FC236}">
              <a16:creationId xmlns:a16="http://schemas.microsoft.com/office/drawing/2014/main" id="{AB4E965E-C6BF-4E6A-B035-888324FAB6B6}"/>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6" name="TextBox 365">
          <a:extLst>
            <a:ext uri="{FF2B5EF4-FFF2-40B4-BE49-F238E27FC236}">
              <a16:creationId xmlns:a16="http://schemas.microsoft.com/office/drawing/2014/main" id="{47819027-708C-4AAD-A8C7-7DE331F48E94}"/>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7" name="TextBox 366">
          <a:extLst>
            <a:ext uri="{FF2B5EF4-FFF2-40B4-BE49-F238E27FC236}">
              <a16:creationId xmlns:a16="http://schemas.microsoft.com/office/drawing/2014/main" id="{49354C0D-A4B4-4565-9F7E-12A4A4711047}"/>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8" name="TextBox 367">
          <a:extLst>
            <a:ext uri="{FF2B5EF4-FFF2-40B4-BE49-F238E27FC236}">
              <a16:creationId xmlns:a16="http://schemas.microsoft.com/office/drawing/2014/main" id="{12D9D347-CF30-45BA-A0DD-11E154AAB91F}"/>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69" name="TextBox 368">
          <a:extLst>
            <a:ext uri="{FF2B5EF4-FFF2-40B4-BE49-F238E27FC236}">
              <a16:creationId xmlns:a16="http://schemas.microsoft.com/office/drawing/2014/main" id="{D6E3CDE9-E080-40F0-BAFC-332BC4FFD602}"/>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719</xdr:row>
      <xdr:rowOff>0</xdr:rowOff>
    </xdr:from>
    <xdr:ext cx="184731" cy="264560"/>
    <xdr:sp macro="" textlink="">
      <xdr:nvSpPr>
        <xdr:cNvPr id="370" name="TextBox 369">
          <a:extLst>
            <a:ext uri="{FF2B5EF4-FFF2-40B4-BE49-F238E27FC236}">
              <a16:creationId xmlns:a16="http://schemas.microsoft.com/office/drawing/2014/main" id="{C6877C77-9A1D-4A41-9006-34147BBD9256}"/>
            </a:ext>
          </a:extLst>
        </xdr:cNvPr>
        <xdr:cNvSpPr txBox="1"/>
      </xdr:nvSpPr>
      <xdr:spPr>
        <a:xfrm>
          <a:off x="9829800" y="23082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1" name="TextBox 370">
          <a:extLst>
            <a:ext uri="{FF2B5EF4-FFF2-40B4-BE49-F238E27FC236}">
              <a16:creationId xmlns:a16="http://schemas.microsoft.com/office/drawing/2014/main" id="{AF774F8E-3398-42C8-B373-E4707B2BC986}"/>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2" name="TextBox 371">
          <a:extLst>
            <a:ext uri="{FF2B5EF4-FFF2-40B4-BE49-F238E27FC236}">
              <a16:creationId xmlns:a16="http://schemas.microsoft.com/office/drawing/2014/main" id="{B68C7C5A-A132-4054-8BE8-60A6AA2BC0E8}"/>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3" name="TextBox 372">
          <a:extLst>
            <a:ext uri="{FF2B5EF4-FFF2-40B4-BE49-F238E27FC236}">
              <a16:creationId xmlns:a16="http://schemas.microsoft.com/office/drawing/2014/main" id="{EFCC5EB2-4BC7-41A8-96B9-DDB1A2D1A712}"/>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4" name="TextBox 373">
          <a:extLst>
            <a:ext uri="{FF2B5EF4-FFF2-40B4-BE49-F238E27FC236}">
              <a16:creationId xmlns:a16="http://schemas.microsoft.com/office/drawing/2014/main" id="{EE488E50-2E54-4EA6-ADA6-91D863432D7D}"/>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5" name="TextBox 374">
          <a:extLst>
            <a:ext uri="{FF2B5EF4-FFF2-40B4-BE49-F238E27FC236}">
              <a16:creationId xmlns:a16="http://schemas.microsoft.com/office/drawing/2014/main" id="{1F03AAB0-D10E-4FC4-85D7-AFD52F90B7F5}"/>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6" name="TextBox 375">
          <a:extLst>
            <a:ext uri="{FF2B5EF4-FFF2-40B4-BE49-F238E27FC236}">
              <a16:creationId xmlns:a16="http://schemas.microsoft.com/office/drawing/2014/main" id="{B02D0B6E-950E-42C4-AE5E-E17BA38A239B}"/>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7" name="TextBox 376">
          <a:extLst>
            <a:ext uri="{FF2B5EF4-FFF2-40B4-BE49-F238E27FC236}">
              <a16:creationId xmlns:a16="http://schemas.microsoft.com/office/drawing/2014/main" id="{F4BC0638-23E6-4CFC-86C5-5FB033923C00}"/>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8" name="TextBox 377">
          <a:extLst>
            <a:ext uri="{FF2B5EF4-FFF2-40B4-BE49-F238E27FC236}">
              <a16:creationId xmlns:a16="http://schemas.microsoft.com/office/drawing/2014/main" id="{7583885E-7374-4821-BA2D-31A33FD8C2F7}"/>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79" name="TextBox 378">
          <a:extLst>
            <a:ext uri="{FF2B5EF4-FFF2-40B4-BE49-F238E27FC236}">
              <a16:creationId xmlns:a16="http://schemas.microsoft.com/office/drawing/2014/main" id="{45BB878A-BE13-4A20-84B3-06CCB9FED01B}"/>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0" name="TextBox 379">
          <a:extLst>
            <a:ext uri="{FF2B5EF4-FFF2-40B4-BE49-F238E27FC236}">
              <a16:creationId xmlns:a16="http://schemas.microsoft.com/office/drawing/2014/main" id="{05CABC70-AAE5-4792-840B-0B0C26D4B640}"/>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1" name="TextBox 380">
          <a:extLst>
            <a:ext uri="{FF2B5EF4-FFF2-40B4-BE49-F238E27FC236}">
              <a16:creationId xmlns:a16="http://schemas.microsoft.com/office/drawing/2014/main" id="{5D157820-8D85-49EF-AFD4-893D5D7D58C2}"/>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2" name="TextBox 381">
          <a:extLst>
            <a:ext uri="{FF2B5EF4-FFF2-40B4-BE49-F238E27FC236}">
              <a16:creationId xmlns:a16="http://schemas.microsoft.com/office/drawing/2014/main" id="{542DA9A6-8CAE-415B-A615-DE53AEF6CAC3}"/>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3" name="TextBox 382">
          <a:extLst>
            <a:ext uri="{FF2B5EF4-FFF2-40B4-BE49-F238E27FC236}">
              <a16:creationId xmlns:a16="http://schemas.microsoft.com/office/drawing/2014/main" id="{9477D9F6-D437-4AFD-9724-E260B21BDCED}"/>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4" name="TextBox 383">
          <a:extLst>
            <a:ext uri="{FF2B5EF4-FFF2-40B4-BE49-F238E27FC236}">
              <a16:creationId xmlns:a16="http://schemas.microsoft.com/office/drawing/2014/main" id="{4A1BE509-B6E2-45B5-B4AA-88BEAB12AA8E}"/>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5" name="TextBox 384">
          <a:extLst>
            <a:ext uri="{FF2B5EF4-FFF2-40B4-BE49-F238E27FC236}">
              <a16:creationId xmlns:a16="http://schemas.microsoft.com/office/drawing/2014/main" id="{38F9C7D2-E8BD-444C-8E43-A6789D7B177A}"/>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6" name="TextBox 385">
          <a:extLst>
            <a:ext uri="{FF2B5EF4-FFF2-40B4-BE49-F238E27FC236}">
              <a16:creationId xmlns:a16="http://schemas.microsoft.com/office/drawing/2014/main" id="{C509C5B6-D39C-47E3-BC10-D2C1BBF135B6}"/>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7" name="TextBox 386">
          <a:extLst>
            <a:ext uri="{FF2B5EF4-FFF2-40B4-BE49-F238E27FC236}">
              <a16:creationId xmlns:a16="http://schemas.microsoft.com/office/drawing/2014/main" id="{34F02003-FE44-4AB9-B592-69E3BFDC4254}"/>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8" name="TextBox 387">
          <a:extLst>
            <a:ext uri="{FF2B5EF4-FFF2-40B4-BE49-F238E27FC236}">
              <a16:creationId xmlns:a16="http://schemas.microsoft.com/office/drawing/2014/main" id="{AA662134-C16D-43A2-AC1B-238F40647CA7}"/>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89" name="TextBox 388">
          <a:extLst>
            <a:ext uri="{FF2B5EF4-FFF2-40B4-BE49-F238E27FC236}">
              <a16:creationId xmlns:a16="http://schemas.microsoft.com/office/drawing/2014/main" id="{DCFA4470-8D76-403D-AC8F-23B82CA5209D}"/>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90" name="TextBox 389">
          <a:extLst>
            <a:ext uri="{FF2B5EF4-FFF2-40B4-BE49-F238E27FC236}">
              <a16:creationId xmlns:a16="http://schemas.microsoft.com/office/drawing/2014/main" id="{5ADB5983-85DB-47CD-BF2D-8E95391FA36C}"/>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91" name="TextBox 390">
          <a:extLst>
            <a:ext uri="{FF2B5EF4-FFF2-40B4-BE49-F238E27FC236}">
              <a16:creationId xmlns:a16="http://schemas.microsoft.com/office/drawing/2014/main" id="{D0E68FFF-C08D-46D5-842F-D5EE1CE49EF5}"/>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92" name="TextBox 391">
          <a:extLst>
            <a:ext uri="{FF2B5EF4-FFF2-40B4-BE49-F238E27FC236}">
              <a16:creationId xmlns:a16="http://schemas.microsoft.com/office/drawing/2014/main" id="{D91FA2BA-F0EC-4D65-8199-C5E553B7D1B6}"/>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93" name="TextBox 392">
          <a:extLst>
            <a:ext uri="{FF2B5EF4-FFF2-40B4-BE49-F238E27FC236}">
              <a16:creationId xmlns:a16="http://schemas.microsoft.com/office/drawing/2014/main" id="{255D1A3F-3D7E-4FC0-8D20-9070CA478069}"/>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94" name="TextBox 393">
          <a:extLst>
            <a:ext uri="{FF2B5EF4-FFF2-40B4-BE49-F238E27FC236}">
              <a16:creationId xmlns:a16="http://schemas.microsoft.com/office/drawing/2014/main" id="{A6BE8BFC-195D-49AF-B9BA-93DA66B4A518}"/>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720</xdr:row>
      <xdr:rowOff>0</xdr:rowOff>
    </xdr:from>
    <xdr:ext cx="184731" cy="264560"/>
    <xdr:sp macro="" textlink="">
      <xdr:nvSpPr>
        <xdr:cNvPr id="395" name="TextBox 394">
          <a:extLst>
            <a:ext uri="{FF2B5EF4-FFF2-40B4-BE49-F238E27FC236}">
              <a16:creationId xmlns:a16="http://schemas.microsoft.com/office/drawing/2014/main" id="{BC5226CB-5FF7-4E6D-91CD-8CE130B1BD5A}"/>
            </a:ext>
          </a:extLst>
        </xdr:cNvPr>
        <xdr:cNvSpPr txBox="1"/>
      </xdr:nvSpPr>
      <xdr:spPr>
        <a:xfrm>
          <a:off x="9829800" y="23101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396" name="TextBox 395">
          <a:extLst>
            <a:ext uri="{FF2B5EF4-FFF2-40B4-BE49-F238E27FC236}">
              <a16:creationId xmlns:a16="http://schemas.microsoft.com/office/drawing/2014/main" id="{FB77E7DF-625A-412C-9487-4B65C17E0D9F}"/>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397" name="TextBox 396">
          <a:extLst>
            <a:ext uri="{FF2B5EF4-FFF2-40B4-BE49-F238E27FC236}">
              <a16:creationId xmlns:a16="http://schemas.microsoft.com/office/drawing/2014/main" id="{861C95E8-EBDD-4A91-96B0-EA1F6A1EA56D}"/>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398" name="TextBox 397">
          <a:extLst>
            <a:ext uri="{FF2B5EF4-FFF2-40B4-BE49-F238E27FC236}">
              <a16:creationId xmlns:a16="http://schemas.microsoft.com/office/drawing/2014/main" id="{EDA8DC36-A65E-4125-8806-FF020A79E3B2}"/>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399" name="TextBox 398">
          <a:extLst>
            <a:ext uri="{FF2B5EF4-FFF2-40B4-BE49-F238E27FC236}">
              <a16:creationId xmlns:a16="http://schemas.microsoft.com/office/drawing/2014/main" id="{874C7EAB-076F-4AA8-937D-F328F8C0680C}"/>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0" name="TextBox 399">
          <a:extLst>
            <a:ext uri="{FF2B5EF4-FFF2-40B4-BE49-F238E27FC236}">
              <a16:creationId xmlns:a16="http://schemas.microsoft.com/office/drawing/2014/main" id="{CE7025A7-C821-4660-8EB8-E8E8CBF3129D}"/>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1" name="TextBox 400">
          <a:extLst>
            <a:ext uri="{FF2B5EF4-FFF2-40B4-BE49-F238E27FC236}">
              <a16:creationId xmlns:a16="http://schemas.microsoft.com/office/drawing/2014/main" id="{6266D728-01C0-4195-ADE6-0E255709FCE0}"/>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2" name="TextBox 401">
          <a:extLst>
            <a:ext uri="{FF2B5EF4-FFF2-40B4-BE49-F238E27FC236}">
              <a16:creationId xmlns:a16="http://schemas.microsoft.com/office/drawing/2014/main" id="{D6E561D8-7E49-4F8E-AEB3-6FA01A358C3C}"/>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3" name="TextBox 402">
          <a:extLst>
            <a:ext uri="{FF2B5EF4-FFF2-40B4-BE49-F238E27FC236}">
              <a16:creationId xmlns:a16="http://schemas.microsoft.com/office/drawing/2014/main" id="{3317D82D-957A-411F-9341-FE5933E741B5}"/>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4" name="TextBox 403">
          <a:extLst>
            <a:ext uri="{FF2B5EF4-FFF2-40B4-BE49-F238E27FC236}">
              <a16:creationId xmlns:a16="http://schemas.microsoft.com/office/drawing/2014/main" id="{5A7AA3CC-4EA9-4DFE-880D-A64876B9C87E}"/>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5" name="TextBox 404">
          <a:extLst>
            <a:ext uri="{FF2B5EF4-FFF2-40B4-BE49-F238E27FC236}">
              <a16:creationId xmlns:a16="http://schemas.microsoft.com/office/drawing/2014/main" id="{E2C9316A-5D1B-4219-A1E1-76CD4725D218}"/>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6" name="TextBox 405">
          <a:extLst>
            <a:ext uri="{FF2B5EF4-FFF2-40B4-BE49-F238E27FC236}">
              <a16:creationId xmlns:a16="http://schemas.microsoft.com/office/drawing/2014/main" id="{658A5656-D620-4324-8AF5-BDCB3C64CAD8}"/>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7" name="TextBox 406">
          <a:extLst>
            <a:ext uri="{FF2B5EF4-FFF2-40B4-BE49-F238E27FC236}">
              <a16:creationId xmlns:a16="http://schemas.microsoft.com/office/drawing/2014/main" id="{3BBA7939-D15F-4ACE-A8A2-D61E9B4B9188}"/>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8" name="TextBox 407">
          <a:extLst>
            <a:ext uri="{FF2B5EF4-FFF2-40B4-BE49-F238E27FC236}">
              <a16:creationId xmlns:a16="http://schemas.microsoft.com/office/drawing/2014/main" id="{F7D77B9D-9AC2-4FAB-B8F2-CD4FA920C315}"/>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09" name="TextBox 408">
          <a:extLst>
            <a:ext uri="{FF2B5EF4-FFF2-40B4-BE49-F238E27FC236}">
              <a16:creationId xmlns:a16="http://schemas.microsoft.com/office/drawing/2014/main" id="{95A70E75-FAB6-47E5-A83A-A09351C36237}"/>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0" name="TextBox 409">
          <a:extLst>
            <a:ext uri="{FF2B5EF4-FFF2-40B4-BE49-F238E27FC236}">
              <a16:creationId xmlns:a16="http://schemas.microsoft.com/office/drawing/2014/main" id="{AA9EDF3B-6930-4722-953B-98CB848C225B}"/>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1" name="TextBox 410">
          <a:extLst>
            <a:ext uri="{FF2B5EF4-FFF2-40B4-BE49-F238E27FC236}">
              <a16:creationId xmlns:a16="http://schemas.microsoft.com/office/drawing/2014/main" id="{9E018CD4-BDF4-45A1-8B8C-8C229BE443E3}"/>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2" name="TextBox 411">
          <a:extLst>
            <a:ext uri="{FF2B5EF4-FFF2-40B4-BE49-F238E27FC236}">
              <a16:creationId xmlns:a16="http://schemas.microsoft.com/office/drawing/2014/main" id="{0EB3060C-D7A7-400E-A8B0-7E0FCB9F786C}"/>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3" name="TextBox 412">
          <a:extLst>
            <a:ext uri="{FF2B5EF4-FFF2-40B4-BE49-F238E27FC236}">
              <a16:creationId xmlns:a16="http://schemas.microsoft.com/office/drawing/2014/main" id="{A402A949-A85A-485B-A992-3548948BF531}"/>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4" name="TextBox 413">
          <a:extLst>
            <a:ext uri="{FF2B5EF4-FFF2-40B4-BE49-F238E27FC236}">
              <a16:creationId xmlns:a16="http://schemas.microsoft.com/office/drawing/2014/main" id="{C82C2DE3-4741-4189-B0B3-26B726BD428C}"/>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5" name="TextBox 414">
          <a:extLst>
            <a:ext uri="{FF2B5EF4-FFF2-40B4-BE49-F238E27FC236}">
              <a16:creationId xmlns:a16="http://schemas.microsoft.com/office/drawing/2014/main" id="{26FEBB17-D877-4619-AF54-A459D7E86705}"/>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6" name="TextBox 415">
          <a:extLst>
            <a:ext uri="{FF2B5EF4-FFF2-40B4-BE49-F238E27FC236}">
              <a16:creationId xmlns:a16="http://schemas.microsoft.com/office/drawing/2014/main" id="{6A060103-FFF4-4D85-BB83-E6EF5FEEDCC0}"/>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7" name="TextBox 416">
          <a:extLst>
            <a:ext uri="{FF2B5EF4-FFF2-40B4-BE49-F238E27FC236}">
              <a16:creationId xmlns:a16="http://schemas.microsoft.com/office/drawing/2014/main" id="{F3CF74B2-364E-436E-B563-0C7A2E6C6B85}"/>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8" name="TextBox 417">
          <a:extLst>
            <a:ext uri="{FF2B5EF4-FFF2-40B4-BE49-F238E27FC236}">
              <a16:creationId xmlns:a16="http://schemas.microsoft.com/office/drawing/2014/main" id="{F56798B8-C37E-4FAF-9141-8BA570E5827B}"/>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19" name="TextBox 418">
          <a:extLst>
            <a:ext uri="{FF2B5EF4-FFF2-40B4-BE49-F238E27FC236}">
              <a16:creationId xmlns:a16="http://schemas.microsoft.com/office/drawing/2014/main" id="{89390E8C-772F-40CC-8FD1-5A4074A2CB61}"/>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0" name="TextBox 419">
          <a:extLst>
            <a:ext uri="{FF2B5EF4-FFF2-40B4-BE49-F238E27FC236}">
              <a16:creationId xmlns:a16="http://schemas.microsoft.com/office/drawing/2014/main" id="{8BF2495C-8B61-43E8-9916-CFC95F67C68A}"/>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1" name="TextBox 420">
          <a:extLst>
            <a:ext uri="{FF2B5EF4-FFF2-40B4-BE49-F238E27FC236}">
              <a16:creationId xmlns:a16="http://schemas.microsoft.com/office/drawing/2014/main" id="{89AE5CE1-552B-431A-B724-A1080C322433}"/>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2" name="TextBox 421">
          <a:extLst>
            <a:ext uri="{FF2B5EF4-FFF2-40B4-BE49-F238E27FC236}">
              <a16:creationId xmlns:a16="http://schemas.microsoft.com/office/drawing/2014/main" id="{1636C5D1-04DA-463D-9677-D6416C92745C}"/>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3" name="TextBox 422">
          <a:extLst>
            <a:ext uri="{FF2B5EF4-FFF2-40B4-BE49-F238E27FC236}">
              <a16:creationId xmlns:a16="http://schemas.microsoft.com/office/drawing/2014/main" id="{45983EC9-9390-40D6-9EFE-D97CB4B77D6D}"/>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4" name="TextBox 423">
          <a:extLst>
            <a:ext uri="{FF2B5EF4-FFF2-40B4-BE49-F238E27FC236}">
              <a16:creationId xmlns:a16="http://schemas.microsoft.com/office/drawing/2014/main" id="{216CA7C4-F6F9-4322-A04C-62D6AF1967A0}"/>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5" name="TextBox 424">
          <a:extLst>
            <a:ext uri="{FF2B5EF4-FFF2-40B4-BE49-F238E27FC236}">
              <a16:creationId xmlns:a16="http://schemas.microsoft.com/office/drawing/2014/main" id="{2381F99A-DB9F-40B6-99E9-79EA500594CE}"/>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6" name="TextBox 425">
          <a:extLst>
            <a:ext uri="{FF2B5EF4-FFF2-40B4-BE49-F238E27FC236}">
              <a16:creationId xmlns:a16="http://schemas.microsoft.com/office/drawing/2014/main" id="{F976A136-C240-46F7-8E4C-804B413AA811}"/>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7" name="TextBox 426">
          <a:extLst>
            <a:ext uri="{FF2B5EF4-FFF2-40B4-BE49-F238E27FC236}">
              <a16:creationId xmlns:a16="http://schemas.microsoft.com/office/drawing/2014/main" id="{CB4E9953-F38D-431A-AEF0-98AAAB6E6594}"/>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8" name="TextBox 427">
          <a:extLst>
            <a:ext uri="{FF2B5EF4-FFF2-40B4-BE49-F238E27FC236}">
              <a16:creationId xmlns:a16="http://schemas.microsoft.com/office/drawing/2014/main" id="{35785A3C-C448-4DFA-AE1C-B2FB3A510E1E}"/>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29" name="TextBox 428">
          <a:extLst>
            <a:ext uri="{FF2B5EF4-FFF2-40B4-BE49-F238E27FC236}">
              <a16:creationId xmlns:a16="http://schemas.microsoft.com/office/drawing/2014/main" id="{53E32EFC-2A95-48D1-968E-4DE093AEECB5}"/>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0" name="TextBox 429">
          <a:extLst>
            <a:ext uri="{FF2B5EF4-FFF2-40B4-BE49-F238E27FC236}">
              <a16:creationId xmlns:a16="http://schemas.microsoft.com/office/drawing/2014/main" id="{9ADFEFBE-10D5-4EF0-A0C8-8F6ADD56D7E9}"/>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1" name="TextBox 430">
          <a:extLst>
            <a:ext uri="{FF2B5EF4-FFF2-40B4-BE49-F238E27FC236}">
              <a16:creationId xmlns:a16="http://schemas.microsoft.com/office/drawing/2014/main" id="{CB0BDA43-5C4E-42C2-BDC6-1BFAD2C1F007}"/>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2" name="TextBox 431">
          <a:extLst>
            <a:ext uri="{FF2B5EF4-FFF2-40B4-BE49-F238E27FC236}">
              <a16:creationId xmlns:a16="http://schemas.microsoft.com/office/drawing/2014/main" id="{377D063E-A533-4B81-B08F-6D833B41270E}"/>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3" name="TextBox 432">
          <a:extLst>
            <a:ext uri="{FF2B5EF4-FFF2-40B4-BE49-F238E27FC236}">
              <a16:creationId xmlns:a16="http://schemas.microsoft.com/office/drawing/2014/main" id="{365C756E-2EB4-4BD2-863D-C3C417ECE23E}"/>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4" name="TextBox 433">
          <a:extLst>
            <a:ext uri="{FF2B5EF4-FFF2-40B4-BE49-F238E27FC236}">
              <a16:creationId xmlns:a16="http://schemas.microsoft.com/office/drawing/2014/main" id="{CB7E93EA-62B8-4E06-B54C-BC213C435BCE}"/>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5" name="TextBox 434">
          <a:extLst>
            <a:ext uri="{FF2B5EF4-FFF2-40B4-BE49-F238E27FC236}">
              <a16:creationId xmlns:a16="http://schemas.microsoft.com/office/drawing/2014/main" id="{1E44D766-4EA0-4339-AD3E-BD0CB484F770}"/>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6" name="TextBox 435">
          <a:extLst>
            <a:ext uri="{FF2B5EF4-FFF2-40B4-BE49-F238E27FC236}">
              <a16:creationId xmlns:a16="http://schemas.microsoft.com/office/drawing/2014/main" id="{0F15ED8C-4C62-44A9-8434-97408101518F}"/>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7" name="TextBox 436">
          <a:extLst>
            <a:ext uri="{FF2B5EF4-FFF2-40B4-BE49-F238E27FC236}">
              <a16:creationId xmlns:a16="http://schemas.microsoft.com/office/drawing/2014/main" id="{C0954C98-83E1-44A1-8A66-C5DEB735E5F1}"/>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8" name="TextBox 437">
          <a:extLst>
            <a:ext uri="{FF2B5EF4-FFF2-40B4-BE49-F238E27FC236}">
              <a16:creationId xmlns:a16="http://schemas.microsoft.com/office/drawing/2014/main" id="{17705D7B-6F23-4DFF-ABC4-2F56A4D9A514}"/>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39" name="TextBox 438">
          <a:extLst>
            <a:ext uri="{FF2B5EF4-FFF2-40B4-BE49-F238E27FC236}">
              <a16:creationId xmlns:a16="http://schemas.microsoft.com/office/drawing/2014/main" id="{6EB1E4AD-935E-48FC-B21A-9B1F4C28DCC1}"/>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40" name="TextBox 439">
          <a:extLst>
            <a:ext uri="{FF2B5EF4-FFF2-40B4-BE49-F238E27FC236}">
              <a16:creationId xmlns:a16="http://schemas.microsoft.com/office/drawing/2014/main" id="{7D670BC1-F98B-42A7-B358-0F60FE1379CA}"/>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41" name="TextBox 440">
          <a:extLst>
            <a:ext uri="{FF2B5EF4-FFF2-40B4-BE49-F238E27FC236}">
              <a16:creationId xmlns:a16="http://schemas.microsoft.com/office/drawing/2014/main" id="{C39401E6-216F-4FB7-B443-6FEFBB8892F1}"/>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42" name="TextBox 441">
          <a:extLst>
            <a:ext uri="{FF2B5EF4-FFF2-40B4-BE49-F238E27FC236}">
              <a16:creationId xmlns:a16="http://schemas.microsoft.com/office/drawing/2014/main" id="{78148DED-5820-4961-AD2D-5718A660FD88}"/>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43" name="TextBox 442">
          <a:extLst>
            <a:ext uri="{FF2B5EF4-FFF2-40B4-BE49-F238E27FC236}">
              <a16:creationId xmlns:a16="http://schemas.microsoft.com/office/drawing/2014/main" id="{17951D30-1A86-49C7-AB53-405D5EFD9002}"/>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44" name="TextBox 443">
          <a:extLst>
            <a:ext uri="{FF2B5EF4-FFF2-40B4-BE49-F238E27FC236}">
              <a16:creationId xmlns:a16="http://schemas.microsoft.com/office/drawing/2014/main" id="{302E268C-5E90-45E2-856B-ABA00CD48B47}"/>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721</xdr:row>
      <xdr:rowOff>0</xdr:rowOff>
    </xdr:from>
    <xdr:ext cx="184731" cy="264560"/>
    <xdr:sp macro="" textlink="">
      <xdr:nvSpPr>
        <xdr:cNvPr id="445" name="TextBox 444">
          <a:extLst>
            <a:ext uri="{FF2B5EF4-FFF2-40B4-BE49-F238E27FC236}">
              <a16:creationId xmlns:a16="http://schemas.microsoft.com/office/drawing/2014/main" id="{84ED0817-7D60-40B5-993C-1FCFF4F70C00}"/>
            </a:ext>
          </a:extLst>
        </xdr:cNvPr>
        <xdr:cNvSpPr txBox="1"/>
      </xdr:nvSpPr>
      <xdr:spPr>
        <a:xfrm>
          <a:off x="9829800" y="23120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46" name="TextBox 445">
          <a:extLst>
            <a:ext uri="{FF2B5EF4-FFF2-40B4-BE49-F238E27FC236}">
              <a16:creationId xmlns:a16="http://schemas.microsoft.com/office/drawing/2014/main" id="{F6B99608-3EEE-46CF-A122-F3F04D3C4E5D}"/>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47" name="TextBox 446">
          <a:extLst>
            <a:ext uri="{FF2B5EF4-FFF2-40B4-BE49-F238E27FC236}">
              <a16:creationId xmlns:a16="http://schemas.microsoft.com/office/drawing/2014/main" id="{8FF0FDAD-019E-45E8-8639-298565CEE31F}"/>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48" name="TextBox 447">
          <a:extLst>
            <a:ext uri="{FF2B5EF4-FFF2-40B4-BE49-F238E27FC236}">
              <a16:creationId xmlns:a16="http://schemas.microsoft.com/office/drawing/2014/main" id="{9E82BABA-4781-424F-BBC8-B46B07A4FF56}"/>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49" name="TextBox 448">
          <a:extLst>
            <a:ext uri="{FF2B5EF4-FFF2-40B4-BE49-F238E27FC236}">
              <a16:creationId xmlns:a16="http://schemas.microsoft.com/office/drawing/2014/main" id="{84601EB2-FD46-4455-9AAD-AC6C2B5E1A0B}"/>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0" name="TextBox 449">
          <a:extLst>
            <a:ext uri="{FF2B5EF4-FFF2-40B4-BE49-F238E27FC236}">
              <a16:creationId xmlns:a16="http://schemas.microsoft.com/office/drawing/2014/main" id="{4FF08E81-2DA4-443A-A8F3-265621561509}"/>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1" name="TextBox 450">
          <a:extLst>
            <a:ext uri="{FF2B5EF4-FFF2-40B4-BE49-F238E27FC236}">
              <a16:creationId xmlns:a16="http://schemas.microsoft.com/office/drawing/2014/main" id="{94BCCBF2-0060-4C36-8BAF-778CD3480DF1}"/>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2" name="TextBox 451">
          <a:extLst>
            <a:ext uri="{FF2B5EF4-FFF2-40B4-BE49-F238E27FC236}">
              <a16:creationId xmlns:a16="http://schemas.microsoft.com/office/drawing/2014/main" id="{A1552C39-9B2D-43AC-9E56-21CA368E16B1}"/>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3" name="TextBox 452">
          <a:extLst>
            <a:ext uri="{FF2B5EF4-FFF2-40B4-BE49-F238E27FC236}">
              <a16:creationId xmlns:a16="http://schemas.microsoft.com/office/drawing/2014/main" id="{11A25A7C-2162-419B-9235-6D98E74AAA7B}"/>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4" name="TextBox 453">
          <a:extLst>
            <a:ext uri="{FF2B5EF4-FFF2-40B4-BE49-F238E27FC236}">
              <a16:creationId xmlns:a16="http://schemas.microsoft.com/office/drawing/2014/main" id="{5F685840-6BA0-44CB-AF9D-2F29ED8B97B9}"/>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5" name="TextBox 454">
          <a:extLst>
            <a:ext uri="{FF2B5EF4-FFF2-40B4-BE49-F238E27FC236}">
              <a16:creationId xmlns:a16="http://schemas.microsoft.com/office/drawing/2014/main" id="{CFA7890B-C3B4-4CBB-AB9E-7D95492CE073}"/>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6" name="TextBox 455">
          <a:extLst>
            <a:ext uri="{FF2B5EF4-FFF2-40B4-BE49-F238E27FC236}">
              <a16:creationId xmlns:a16="http://schemas.microsoft.com/office/drawing/2014/main" id="{EC6182E1-83FE-4EF1-AD9A-F495643EE184}"/>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7" name="TextBox 456">
          <a:extLst>
            <a:ext uri="{FF2B5EF4-FFF2-40B4-BE49-F238E27FC236}">
              <a16:creationId xmlns:a16="http://schemas.microsoft.com/office/drawing/2014/main" id="{1ED993D0-727A-4D75-A6B3-74A278AFA381}"/>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8" name="TextBox 457">
          <a:extLst>
            <a:ext uri="{FF2B5EF4-FFF2-40B4-BE49-F238E27FC236}">
              <a16:creationId xmlns:a16="http://schemas.microsoft.com/office/drawing/2014/main" id="{2F6658EB-2B92-4A09-9027-0AD07A35854A}"/>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59" name="TextBox 458">
          <a:extLst>
            <a:ext uri="{FF2B5EF4-FFF2-40B4-BE49-F238E27FC236}">
              <a16:creationId xmlns:a16="http://schemas.microsoft.com/office/drawing/2014/main" id="{BF8ABDA3-6C77-4C3A-92B0-1076B163E05F}"/>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0" name="TextBox 459">
          <a:extLst>
            <a:ext uri="{FF2B5EF4-FFF2-40B4-BE49-F238E27FC236}">
              <a16:creationId xmlns:a16="http://schemas.microsoft.com/office/drawing/2014/main" id="{CFB774F9-15A4-48DB-BC35-DB1D553ED156}"/>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1" name="TextBox 460">
          <a:extLst>
            <a:ext uri="{FF2B5EF4-FFF2-40B4-BE49-F238E27FC236}">
              <a16:creationId xmlns:a16="http://schemas.microsoft.com/office/drawing/2014/main" id="{16EB6E8C-BB37-41F4-8A24-1ACAE4F6B66A}"/>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2" name="TextBox 461">
          <a:extLst>
            <a:ext uri="{FF2B5EF4-FFF2-40B4-BE49-F238E27FC236}">
              <a16:creationId xmlns:a16="http://schemas.microsoft.com/office/drawing/2014/main" id="{B3B1DCF9-BBE1-4D86-8BB5-2BAB65B1A33C}"/>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3" name="TextBox 462">
          <a:extLst>
            <a:ext uri="{FF2B5EF4-FFF2-40B4-BE49-F238E27FC236}">
              <a16:creationId xmlns:a16="http://schemas.microsoft.com/office/drawing/2014/main" id="{F3ED27F2-E397-4D0F-9651-E45A34028686}"/>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4" name="TextBox 463">
          <a:extLst>
            <a:ext uri="{FF2B5EF4-FFF2-40B4-BE49-F238E27FC236}">
              <a16:creationId xmlns:a16="http://schemas.microsoft.com/office/drawing/2014/main" id="{F76F5BCD-1651-4C49-9412-4654DCC35979}"/>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5" name="TextBox 464">
          <a:extLst>
            <a:ext uri="{FF2B5EF4-FFF2-40B4-BE49-F238E27FC236}">
              <a16:creationId xmlns:a16="http://schemas.microsoft.com/office/drawing/2014/main" id="{E7E383F0-C06B-4804-BE1B-50CF36FA3DF4}"/>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6" name="TextBox 465">
          <a:extLst>
            <a:ext uri="{FF2B5EF4-FFF2-40B4-BE49-F238E27FC236}">
              <a16:creationId xmlns:a16="http://schemas.microsoft.com/office/drawing/2014/main" id="{1BB53090-EAD1-4B3C-86B3-5711253EAA6C}"/>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7" name="TextBox 466">
          <a:extLst>
            <a:ext uri="{FF2B5EF4-FFF2-40B4-BE49-F238E27FC236}">
              <a16:creationId xmlns:a16="http://schemas.microsoft.com/office/drawing/2014/main" id="{36CA4327-F9D8-48CC-B00B-4155E1207714}"/>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8" name="TextBox 467">
          <a:extLst>
            <a:ext uri="{FF2B5EF4-FFF2-40B4-BE49-F238E27FC236}">
              <a16:creationId xmlns:a16="http://schemas.microsoft.com/office/drawing/2014/main" id="{92505CA8-4B25-4404-98B0-698B0A5C2A9D}"/>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69" name="TextBox 468">
          <a:extLst>
            <a:ext uri="{FF2B5EF4-FFF2-40B4-BE49-F238E27FC236}">
              <a16:creationId xmlns:a16="http://schemas.microsoft.com/office/drawing/2014/main" id="{3A40CDF4-CDCA-4FEA-82D1-43D84E246D84}"/>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722</xdr:row>
      <xdr:rowOff>0</xdr:rowOff>
    </xdr:from>
    <xdr:ext cx="184731" cy="264560"/>
    <xdr:sp macro="" textlink="">
      <xdr:nvSpPr>
        <xdr:cNvPr id="470" name="TextBox 469">
          <a:extLst>
            <a:ext uri="{FF2B5EF4-FFF2-40B4-BE49-F238E27FC236}">
              <a16:creationId xmlns:a16="http://schemas.microsoft.com/office/drawing/2014/main" id="{4D1C2866-78A0-4C24-9588-2DBD8837C54C}"/>
            </a:ext>
          </a:extLst>
        </xdr:cNvPr>
        <xdr:cNvSpPr txBox="1"/>
      </xdr:nvSpPr>
      <xdr:spPr>
        <a:xfrm>
          <a:off x="9829800" y="23139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1" name="TextBox 470">
          <a:extLst>
            <a:ext uri="{FF2B5EF4-FFF2-40B4-BE49-F238E27FC236}">
              <a16:creationId xmlns:a16="http://schemas.microsoft.com/office/drawing/2014/main" id="{A0580102-1259-42B4-B9A6-BD7DD8A98205}"/>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2" name="TextBox 471">
          <a:extLst>
            <a:ext uri="{FF2B5EF4-FFF2-40B4-BE49-F238E27FC236}">
              <a16:creationId xmlns:a16="http://schemas.microsoft.com/office/drawing/2014/main" id="{D5C3432C-212F-4178-AF71-4BCA231FDC68}"/>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3" name="TextBox 472">
          <a:extLst>
            <a:ext uri="{FF2B5EF4-FFF2-40B4-BE49-F238E27FC236}">
              <a16:creationId xmlns:a16="http://schemas.microsoft.com/office/drawing/2014/main" id="{5EA2138A-A66B-4324-93B0-1FDF8F4651FE}"/>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4" name="TextBox 473">
          <a:extLst>
            <a:ext uri="{FF2B5EF4-FFF2-40B4-BE49-F238E27FC236}">
              <a16:creationId xmlns:a16="http://schemas.microsoft.com/office/drawing/2014/main" id="{F0AD7F64-1905-4103-863A-6589B2B4F09F}"/>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5" name="TextBox 474">
          <a:extLst>
            <a:ext uri="{FF2B5EF4-FFF2-40B4-BE49-F238E27FC236}">
              <a16:creationId xmlns:a16="http://schemas.microsoft.com/office/drawing/2014/main" id="{804D3C9A-42C9-4166-B229-11949416469D}"/>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6" name="TextBox 475">
          <a:extLst>
            <a:ext uri="{FF2B5EF4-FFF2-40B4-BE49-F238E27FC236}">
              <a16:creationId xmlns:a16="http://schemas.microsoft.com/office/drawing/2014/main" id="{AC3244FF-92D3-4B94-8334-A5FAA960C8A7}"/>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7" name="TextBox 476">
          <a:extLst>
            <a:ext uri="{FF2B5EF4-FFF2-40B4-BE49-F238E27FC236}">
              <a16:creationId xmlns:a16="http://schemas.microsoft.com/office/drawing/2014/main" id="{CCC0530E-F3D5-478D-A3CB-1E3F793499AC}"/>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8" name="TextBox 477">
          <a:extLst>
            <a:ext uri="{FF2B5EF4-FFF2-40B4-BE49-F238E27FC236}">
              <a16:creationId xmlns:a16="http://schemas.microsoft.com/office/drawing/2014/main" id="{B5F7CCC5-9C5D-49F7-9092-3B9E7170289A}"/>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79" name="TextBox 478">
          <a:extLst>
            <a:ext uri="{FF2B5EF4-FFF2-40B4-BE49-F238E27FC236}">
              <a16:creationId xmlns:a16="http://schemas.microsoft.com/office/drawing/2014/main" id="{49C8BFEF-7218-42E0-BFB2-5E287F91D697}"/>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0" name="TextBox 479">
          <a:extLst>
            <a:ext uri="{FF2B5EF4-FFF2-40B4-BE49-F238E27FC236}">
              <a16:creationId xmlns:a16="http://schemas.microsoft.com/office/drawing/2014/main" id="{CB335105-42C7-4347-A949-7AFE57661BD1}"/>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1" name="TextBox 480">
          <a:extLst>
            <a:ext uri="{FF2B5EF4-FFF2-40B4-BE49-F238E27FC236}">
              <a16:creationId xmlns:a16="http://schemas.microsoft.com/office/drawing/2014/main" id="{8AA2527D-F171-4541-BF9C-BA005528AB26}"/>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2" name="TextBox 481">
          <a:extLst>
            <a:ext uri="{FF2B5EF4-FFF2-40B4-BE49-F238E27FC236}">
              <a16:creationId xmlns:a16="http://schemas.microsoft.com/office/drawing/2014/main" id="{6CC08531-AABF-40F3-95E0-7A50FCE5D035}"/>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3" name="TextBox 482">
          <a:extLst>
            <a:ext uri="{FF2B5EF4-FFF2-40B4-BE49-F238E27FC236}">
              <a16:creationId xmlns:a16="http://schemas.microsoft.com/office/drawing/2014/main" id="{653287C2-9E5D-49F3-8A30-0F0E30DE7B77}"/>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4" name="TextBox 483">
          <a:extLst>
            <a:ext uri="{FF2B5EF4-FFF2-40B4-BE49-F238E27FC236}">
              <a16:creationId xmlns:a16="http://schemas.microsoft.com/office/drawing/2014/main" id="{DE2DEE31-3AD8-4BBF-A253-1DA65D9242C2}"/>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5" name="TextBox 484">
          <a:extLst>
            <a:ext uri="{FF2B5EF4-FFF2-40B4-BE49-F238E27FC236}">
              <a16:creationId xmlns:a16="http://schemas.microsoft.com/office/drawing/2014/main" id="{791F2849-2B20-4C10-89A2-87735C4A58B6}"/>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6" name="TextBox 485">
          <a:extLst>
            <a:ext uri="{FF2B5EF4-FFF2-40B4-BE49-F238E27FC236}">
              <a16:creationId xmlns:a16="http://schemas.microsoft.com/office/drawing/2014/main" id="{E756CE52-A3C2-4421-854D-7F9A09F14CF3}"/>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7" name="TextBox 486">
          <a:extLst>
            <a:ext uri="{FF2B5EF4-FFF2-40B4-BE49-F238E27FC236}">
              <a16:creationId xmlns:a16="http://schemas.microsoft.com/office/drawing/2014/main" id="{F9E09639-51B6-414D-B6A5-8650D251C3E7}"/>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8" name="TextBox 487">
          <a:extLst>
            <a:ext uri="{FF2B5EF4-FFF2-40B4-BE49-F238E27FC236}">
              <a16:creationId xmlns:a16="http://schemas.microsoft.com/office/drawing/2014/main" id="{2CF493DC-1A85-4788-A726-10BBA243708C}"/>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89" name="TextBox 488">
          <a:extLst>
            <a:ext uri="{FF2B5EF4-FFF2-40B4-BE49-F238E27FC236}">
              <a16:creationId xmlns:a16="http://schemas.microsoft.com/office/drawing/2014/main" id="{BEA4E725-4424-426A-843F-B96CE1835023}"/>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90" name="TextBox 489">
          <a:extLst>
            <a:ext uri="{FF2B5EF4-FFF2-40B4-BE49-F238E27FC236}">
              <a16:creationId xmlns:a16="http://schemas.microsoft.com/office/drawing/2014/main" id="{14480714-842F-405F-AE38-BC24BFD0DE4D}"/>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91" name="TextBox 490">
          <a:extLst>
            <a:ext uri="{FF2B5EF4-FFF2-40B4-BE49-F238E27FC236}">
              <a16:creationId xmlns:a16="http://schemas.microsoft.com/office/drawing/2014/main" id="{FF4CB674-5987-43B0-9CBF-7E5ACB1F61BD}"/>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92" name="TextBox 491">
          <a:extLst>
            <a:ext uri="{FF2B5EF4-FFF2-40B4-BE49-F238E27FC236}">
              <a16:creationId xmlns:a16="http://schemas.microsoft.com/office/drawing/2014/main" id="{CAF68470-70EB-4093-8987-86DA02DEC80F}"/>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93" name="TextBox 492">
          <a:extLst>
            <a:ext uri="{FF2B5EF4-FFF2-40B4-BE49-F238E27FC236}">
              <a16:creationId xmlns:a16="http://schemas.microsoft.com/office/drawing/2014/main" id="{7408F649-18A3-4E6B-8FF7-5190FFC7BBA5}"/>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94" name="TextBox 493">
          <a:extLst>
            <a:ext uri="{FF2B5EF4-FFF2-40B4-BE49-F238E27FC236}">
              <a16:creationId xmlns:a16="http://schemas.microsoft.com/office/drawing/2014/main" id="{8208CB62-CF0A-41DC-8262-188DA90CD1BE}"/>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495" name="TextBox 494">
          <a:extLst>
            <a:ext uri="{FF2B5EF4-FFF2-40B4-BE49-F238E27FC236}">
              <a16:creationId xmlns:a16="http://schemas.microsoft.com/office/drawing/2014/main" id="{7C8F75C1-DDAF-45AF-A1E3-3C82A6532036}"/>
            </a:ext>
          </a:extLst>
        </xdr:cNvPr>
        <xdr:cNvSpPr txBox="1"/>
      </xdr:nvSpPr>
      <xdr:spPr>
        <a:xfrm>
          <a:off x="9829800" y="2315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496" name="TextBox 495">
          <a:extLst>
            <a:ext uri="{FF2B5EF4-FFF2-40B4-BE49-F238E27FC236}">
              <a16:creationId xmlns:a16="http://schemas.microsoft.com/office/drawing/2014/main" id="{E126D993-94DB-484C-96AE-3D62578294D6}"/>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497" name="TextBox 496">
          <a:extLst>
            <a:ext uri="{FF2B5EF4-FFF2-40B4-BE49-F238E27FC236}">
              <a16:creationId xmlns:a16="http://schemas.microsoft.com/office/drawing/2014/main" id="{9E3F1499-FC67-48F9-9FF8-13C82947B365}"/>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498" name="TextBox 497">
          <a:extLst>
            <a:ext uri="{FF2B5EF4-FFF2-40B4-BE49-F238E27FC236}">
              <a16:creationId xmlns:a16="http://schemas.microsoft.com/office/drawing/2014/main" id="{1A88B8DB-66D8-4B00-8356-7F28C599BBF9}"/>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499" name="TextBox 498">
          <a:extLst>
            <a:ext uri="{FF2B5EF4-FFF2-40B4-BE49-F238E27FC236}">
              <a16:creationId xmlns:a16="http://schemas.microsoft.com/office/drawing/2014/main" id="{534EC3CF-9523-491B-9FA1-770452101970}"/>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0" name="TextBox 499">
          <a:extLst>
            <a:ext uri="{FF2B5EF4-FFF2-40B4-BE49-F238E27FC236}">
              <a16:creationId xmlns:a16="http://schemas.microsoft.com/office/drawing/2014/main" id="{261AF6C8-8936-4866-BD78-82F8A49F4CDF}"/>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1" name="TextBox 500">
          <a:extLst>
            <a:ext uri="{FF2B5EF4-FFF2-40B4-BE49-F238E27FC236}">
              <a16:creationId xmlns:a16="http://schemas.microsoft.com/office/drawing/2014/main" id="{6BE26862-F21B-4374-A2F9-06A317ACFBF9}"/>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2" name="TextBox 501">
          <a:extLst>
            <a:ext uri="{FF2B5EF4-FFF2-40B4-BE49-F238E27FC236}">
              <a16:creationId xmlns:a16="http://schemas.microsoft.com/office/drawing/2014/main" id="{74AC4958-91DA-4096-8FC6-4AED52E63BB3}"/>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3" name="TextBox 502">
          <a:extLst>
            <a:ext uri="{FF2B5EF4-FFF2-40B4-BE49-F238E27FC236}">
              <a16:creationId xmlns:a16="http://schemas.microsoft.com/office/drawing/2014/main" id="{2F0ABBDC-45EB-4D6A-8F93-B56D9787134D}"/>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4" name="TextBox 503">
          <a:extLst>
            <a:ext uri="{FF2B5EF4-FFF2-40B4-BE49-F238E27FC236}">
              <a16:creationId xmlns:a16="http://schemas.microsoft.com/office/drawing/2014/main" id="{C9B0631A-0676-46FB-81C2-E2BAEBDEF198}"/>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5" name="TextBox 504">
          <a:extLst>
            <a:ext uri="{FF2B5EF4-FFF2-40B4-BE49-F238E27FC236}">
              <a16:creationId xmlns:a16="http://schemas.microsoft.com/office/drawing/2014/main" id="{60AA6A57-4D71-4A77-ADE4-E93ACDA067B2}"/>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6" name="TextBox 505">
          <a:extLst>
            <a:ext uri="{FF2B5EF4-FFF2-40B4-BE49-F238E27FC236}">
              <a16:creationId xmlns:a16="http://schemas.microsoft.com/office/drawing/2014/main" id="{12169BDF-F222-47FB-928A-C8CA39778E1F}"/>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7" name="TextBox 506">
          <a:extLst>
            <a:ext uri="{FF2B5EF4-FFF2-40B4-BE49-F238E27FC236}">
              <a16:creationId xmlns:a16="http://schemas.microsoft.com/office/drawing/2014/main" id="{394D4268-9F97-46AD-A6A3-3CDCF73364BF}"/>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8" name="TextBox 507">
          <a:extLst>
            <a:ext uri="{FF2B5EF4-FFF2-40B4-BE49-F238E27FC236}">
              <a16:creationId xmlns:a16="http://schemas.microsoft.com/office/drawing/2014/main" id="{1F6C45C8-FFC3-4C36-A523-B2D9F52F08A4}"/>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09" name="TextBox 508">
          <a:extLst>
            <a:ext uri="{FF2B5EF4-FFF2-40B4-BE49-F238E27FC236}">
              <a16:creationId xmlns:a16="http://schemas.microsoft.com/office/drawing/2014/main" id="{82A1C866-BBB8-4BAC-AA4C-514272B12D81}"/>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0" name="TextBox 509">
          <a:extLst>
            <a:ext uri="{FF2B5EF4-FFF2-40B4-BE49-F238E27FC236}">
              <a16:creationId xmlns:a16="http://schemas.microsoft.com/office/drawing/2014/main" id="{A13D0E55-2451-4AB8-BC9F-FC3BE968388A}"/>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1" name="TextBox 510">
          <a:extLst>
            <a:ext uri="{FF2B5EF4-FFF2-40B4-BE49-F238E27FC236}">
              <a16:creationId xmlns:a16="http://schemas.microsoft.com/office/drawing/2014/main" id="{B43D458B-F4A1-43AD-A026-37C93466EA84}"/>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2" name="TextBox 511">
          <a:extLst>
            <a:ext uri="{FF2B5EF4-FFF2-40B4-BE49-F238E27FC236}">
              <a16:creationId xmlns:a16="http://schemas.microsoft.com/office/drawing/2014/main" id="{A720CBF3-95D5-44BF-9B61-6013E630A83D}"/>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3" name="TextBox 512">
          <a:extLst>
            <a:ext uri="{FF2B5EF4-FFF2-40B4-BE49-F238E27FC236}">
              <a16:creationId xmlns:a16="http://schemas.microsoft.com/office/drawing/2014/main" id="{A57498B0-61C7-40C1-96C6-61F281D4F244}"/>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4" name="TextBox 513">
          <a:extLst>
            <a:ext uri="{FF2B5EF4-FFF2-40B4-BE49-F238E27FC236}">
              <a16:creationId xmlns:a16="http://schemas.microsoft.com/office/drawing/2014/main" id="{B2C5D12F-A84D-406F-B398-B82A413441C8}"/>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5" name="TextBox 514">
          <a:extLst>
            <a:ext uri="{FF2B5EF4-FFF2-40B4-BE49-F238E27FC236}">
              <a16:creationId xmlns:a16="http://schemas.microsoft.com/office/drawing/2014/main" id="{1C68983A-606B-492E-B068-23082CC7F68F}"/>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6" name="TextBox 515">
          <a:extLst>
            <a:ext uri="{FF2B5EF4-FFF2-40B4-BE49-F238E27FC236}">
              <a16:creationId xmlns:a16="http://schemas.microsoft.com/office/drawing/2014/main" id="{A87167FF-EF41-49AF-A55E-4333B0B42531}"/>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7" name="TextBox 516">
          <a:extLst>
            <a:ext uri="{FF2B5EF4-FFF2-40B4-BE49-F238E27FC236}">
              <a16:creationId xmlns:a16="http://schemas.microsoft.com/office/drawing/2014/main" id="{5C7AD246-C0BA-4220-8295-3753CAB3FDB8}"/>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8" name="TextBox 517">
          <a:extLst>
            <a:ext uri="{FF2B5EF4-FFF2-40B4-BE49-F238E27FC236}">
              <a16:creationId xmlns:a16="http://schemas.microsoft.com/office/drawing/2014/main" id="{7972B8B5-989E-4EEF-B414-DF531B3F3B31}"/>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19" name="TextBox 518">
          <a:extLst>
            <a:ext uri="{FF2B5EF4-FFF2-40B4-BE49-F238E27FC236}">
              <a16:creationId xmlns:a16="http://schemas.microsoft.com/office/drawing/2014/main" id="{E583BAA9-DD26-4FC4-AA8C-D8D5E09FEF5E}"/>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724</xdr:row>
      <xdr:rowOff>0</xdr:rowOff>
    </xdr:from>
    <xdr:ext cx="184731" cy="264560"/>
    <xdr:sp macro="" textlink="">
      <xdr:nvSpPr>
        <xdr:cNvPr id="520" name="TextBox 519">
          <a:extLst>
            <a:ext uri="{FF2B5EF4-FFF2-40B4-BE49-F238E27FC236}">
              <a16:creationId xmlns:a16="http://schemas.microsoft.com/office/drawing/2014/main" id="{CEE90037-ABF1-4CB4-9244-43A7BD5E01AC}"/>
            </a:ext>
          </a:extLst>
        </xdr:cNvPr>
        <xdr:cNvSpPr txBox="1"/>
      </xdr:nvSpPr>
      <xdr:spPr>
        <a:xfrm>
          <a:off x="9829800" y="2317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1" name="TextBox 520">
          <a:extLst>
            <a:ext uri="{FF2B5EF4-FFF2-40B4-BE49-F238E27FC236}">
              <a16:creationId xmlns:a16="http://schemas.microsoft.com/office/drawing/2014/main" id="{D09C660F-C769-4797-A73C-3E135BEFC2E1}"/>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2" name="TextBox 521">
          <a:extLst>
            <a:ext uri="{FF2B5EF4-FFF2-40B4-BE49-F238E27FC236}">
              <a16:creationId xmlns:a16="http://schemas.microsoft.com/office/drawing/2014/main" id="{ADA92825-79B5-4B3E-A06E-21889EBE543C}"/>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3" name="TextBox 522">
          <a:extLst>
            <a:ext uri="{FF2B5EF4-FFF2-40B4-BE49-F238E27FC236}">
              <a16:creationId xmlns:a16="http://schemas.microsoft.com/office/drawing/2014/main" id="{B2C4B899-3481-407E-B0C2-4B6F256DFE73}"/>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4" name="TextBox 523">
          <a:extLst>
            <a:ext uri="{FF2B5EF4-FFF2-40B4-BE49-F238E27FC236}">
              <a16:creationId xmlns:a16="http://schemas.microsoft.com/office/drawing/2014/main" id="{F219E61A-98E4-4CC4-A6EA-B4FDF37D98D5}"/>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5" name="TextBox 524">
          <a:extLst>
            <a:ext uri="{FF2B5EF4-FFF2-40B4-BE49-F238E27FC236}">
              <a16:creationId xmlns:a16="http://schemas.microsoft.com/office/drawing/2014/main" id="{19409516-78CC-421D-B3EB-382844A5BDE3}"/>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6" name="TextBox 525">
          <a:extLst>
            <a:ext uri="{FF2B5EF4-FFF2-40B4-BE49-F238E27FC236}">
              <a16:creationId xmlns:a16="http://schemas.microsoft.com/office/drawing/2014/main" id="{1C2A9BEF-B52A-4F5B-BD73-B7B2D15862D1}"/>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7" name="TextBox 526">
          <a:extLst>
            <a:ext uri="{FF2B5EF4-FFF2-40B4-BE49-F238E27FC236}">
              <a16:creationId xmlns:a16="http://schemas.microsoft.com/office/drawing/2014/main" id="{E674FC09-5FA8-4545-9CEF-D7DF44E436D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8" name="TextBox 527">
          <a:extLst>
            <a:ext uri="{FF2B5EF4-FFF2-40B4-BE49-F238E27FC236}">
              <a16:creationId xmlns:a16="http://schemas.microsoft.com/office/drawing/2014/main" id="{A3762E89-795D-4932-8EF9-5C6B8E207306}"/>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29" name="TextBox 528">
          <a:extLst>
            <a:ext uri="{FF2B5EF4-FFF2-40B4-BE49-F238E27FC236}">
              <a16:creationId xmlns:a16="http://schemas.microsoft.com/office/drawing/2014/main" id="{78BFABD2-1264-4BCD-95DF-E2ADB9B309EB}"/>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0" name="TextBox 529">
          <a:extLst>
            <a:ext uri="{FF2B5EF4-FFF2-40B4-BE49-F238E27FC236}">
              <a16:creationId xmlns:a16="http://schemas.microsoft.com/office/drawing/2014/main" id="{E2BB0604-8E35-4D41-8449-32BA0ECD5A50}"/>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1" name="TextBox 530">
          <a:extLst>
            <a:ext uri="{FF2B5EF4-FFF2-40B4-BE49-F238E27FC236}">
              <a16:creationId xmlns:a16="http://schemas.microsoft.com/office/drawing/2014/main" id="{1244C734-2C36-4670-B7C7-1A9BF03B9844}"/>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2" name="TextBox 531">
          <a:extLst>
            <a:ext uri="{FF2B5EF4-FFF2-40B4-BE49-F238E27FC236}">
              <a16:creationId xmlns:a16="http://schemas.microsoft.com/office/drawing/2014/main" id="{43AD0BDD-82AE-4721-9736-F7E692E973ED}"/>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3" name="TextBox 532">
          <a:extLst>
            <a:ext uri="{FF2B5EF4-FFF2-40B4-BE49-F238E27FC236}">
              <a16:creationId xmlns:a16="http://schemas.microsoft.com/office/drawing/2014/main" id="{27D391F6-C8F6-49B0-8173-2A574568285E}"/>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4" name="TextBox 533">
          <a:extLst>
            <a:ext uri="{FF2B5EF4-FFF2-40B4-BE49-F238E27FC236}">
              <a16:creationId xmlns:a16="http://schemas.microsoft.com/office/drawing/2014/main" id="{22360DA1-F502-4974-B397-9E409DBED3A0}"/>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5" name="TextBox 534">
          <a:extLst>
            <a:ext uri="{FF2B5EF4-FFF2-40B4-BE49-F238E27FC236}">
              <a16:creationId xmlns:a16="http://schemas.microsoft.com/office/drawing/2014/main" id="{7367E83B-ECF4-42AC-B9B0-00A256D0B47B}"/>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6" name="TextBox 535">
          <a:extLst>
            <a:ext uri="{FF2B5EF4-FFF2-40B4-BE49-F238E27FC236}">
              <a16:creationId xmlns:a16="http://schemas.microsoft.com/office/drawing/2014/main" id="{0BB31D07-196E-491D-A0DF-C2A1C7B51216}"/>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7" name="TextBox 536">
          <a:extLst>
            <a:ext uri="{FF2B5EF4-FFF2-40B4-BE49-F238E27FC236}">
              <a16:creationId xmlns:a16="http://schemas.microsoft.com/office/drawing/2014/main" id="{23D5C462-39C1-4527-B5F9-2BBDB75C08F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8" name="TextBox 537">
          <a:extLst>
            <a:ext uri="{FF2B5EF4-FFF2-40B4-BE49-F238E27FC236}">
              <a16:creationId xmlns:a16="http://schemas.microsoft.com/office/drawing/2014/main" id="{B42688AF-8C03-4980-8D0F-7114688DBD20}"/>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39" name="TextBox 538">
          <a:extLst>
            <a:ext uri="{FF2B5EF4-FFF2-40B4-BE49-F238E27FC236}">
              <a16:creationId xmlns:a16="http://schemas.microsoft.com/office/drawing/2014/main" id="{C296392D-C792-45DA-A962-279B2B81BE5C}"/>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0" name="TextBox 539">
          <a:extLst>
            <a:ext uri="{FF2B5EF4-FFF2-40B4-BE49-F238E27FC236}">
              <a16:creationId xmlns:a16="http://schemas.microsoft.com/office/drawing/2014/main" id="{EDCA86D5-D6DC-4039-BA07-6F7BF334023C}"/>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1" name="TextBox 540">
          <a:extLst>
            <a:ext uri="{FF2B5EF4-FFF2-40B4-BE49-F238E27FC236}">
              <a16:creationId xmlns:a16="http://schemas.microsoft.com/office/drawing/2014/main" id="{6F3B4B1F-327A-40B1-B71A-52428659ACCE}"/>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2" name="TextBox 541">
          <a:extLst>
            <a:ext uri="{FF2B5EF4-FFF2-40B4-BE49-F238E27FC236}">
              <a16:creationId xmlns:a16="http://schemas.microsoft.com/office/drawing/2014/main" id="{DF2CF911-85D6-4D54-9354-D5B3CBF2270E}"/>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3" name="TextBox 542">
          <a:extLst>
            <a:ext uri="{FF2B5EF4-FFF2-40B4-BE49-F238E27FC236}">
              <a16:creationId xmlns:a16="http://schemas.microsoft.com/office/drawing/2014/main" id="{61B07A3B-A59A-4302-B4C6-82456070C33D}"/>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4" name="TextBox 543">
          <a:extLst>
            <a:ext uri="{FF2B5EF4-FFF2-40B4-BE49-F238E27FC236}">
              <a16:creationId xmlns:a16="http://schemas.microsoft.com/office/drawing/2014/main" id="{25E8CB29-9751-4563-8ED1-4F4A803F68E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5" name="TextBox 544">
          <a:extLst>
            <a:ext uri="{FF2B5EF4-FFF2-40B4-BE49-F238E27FC236}">
              <a16:creationId xmlns:a16="http://schemas.microsoft.com/office/drawing/2014/main" id="{482785E9-46D1-4E20-A47F-C3B8FD803932}"/>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6" name="TextBox 545">
          <a:extLst>
            <a:ext uri="{FF2B5EF4-FFF2-40B4-BE49-F238E27FC236}">
              <a16:creationId xmlns:a16="http://schemas.microsoft.com/office/drawing/2014/main" id="{209CC891-B652-4AF5-A59E-E1972E3E637C}"/>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7" name="TextBox 546">
          <a:extLst>
            <a:ext uri="{FF2B5EF4-FFF2-40B4-BE49-F238E27FC236}">
              <a16:creationId xmlns:a16="http://schemas.microsoft.com/office/drawing/2014/main" id="{673E9F4A-61CC-4838-A0E8-696D689136CC}"/>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8" name="TextBox 547">
          <a:extLst>
            <a:ext uri="{FF2B5EF4-FFF2-40B4-BE49-F238E27FC236}">
              <a16:creationId xmlns:a16="http://schemas.microsoft.com/office/drawing/2014/main" id="{D76C3DA7-6B67-4474-962B-2E127AF51EC0}"/>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49" name="TextBox 548">
          <a:extLst>
            <a:ext uri="{FF2B5EF4-FFF2-40B4-BE49-F238E27FC236}">
              <a16:creationId xmlns:a16="http://schemas.microsoft.com/office/drawing/2014/main" id="{D267DFEB-0140-4C92-B131-47538AE3E5EA}"/>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0" name="TextBox 549">
          <a:extLst>
            <a:ext uri="{FF2B5EF4-FFF2-40B4-BE49-F238E27FC236}">
              <a16:creationId xmlns:a16="http://schemas.microsoft.com/office/drawing/2014/main" id="{EFF14B8F-DD7A-4A1C-A90E-EFE5C3322270}"/>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1" name="TextBox 550">
          <a:extLst>
            <a:ext uri="{FF2B5EF4-FFF2-40B4-BE49-F238E27FC236}">
              <a16:creationId xmlns:a16="http://schemas.microsoft.com/office/drawing/2014/main" id="{C5F148C2-88C5-416B-9EDD-2558912408AE}"/>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2" name="TextBox 551">
          <a:extLst>
            <a:ext uri="{FF2B5EF4-FFF2-40B4-BE49-F238E27FC236}">
              <a16:creationId xmlns:a16="http://schemas.microsoft.com/office/drawing/2014/main" id="{0A4872A7-A962-4D46-8EE5-9D485A030E4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3" name="TextBox 552">
          <a:extLst>
            <a:ext uri="{FF2B5EF4-FFF2-40B4-BE49-F238E27FC236}">
              <a16:creationId xmlns:a16="http://schemas.microsoft.com/office/drawing/2014/main" id="{4C99907D-83D9-4EC1-890D-BCC629E4CB9F}"/>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4" name="TextBox 553">
          <a:extLst>
            <a:ext uri="{FF2B5EF4-FFF2-40B4-BE49-F238E27FC236}">
              <a16:creationId xmlns:a16="http://schemas.microsoft.com/office/drawing/2014/main" id="{BD9F704C-3097-4397-9900-BFC8B463621E}"/>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5" name="TextBox 554">
          <a:extLst>
            <a:ext uri="{FF2B5EF4-FFF2-40B4-BE49-F238E27FC236}">
              <a16:creationId xmlns:a16="http://schemas.microsoft.com/office/drawing/2014/main" id="{B96556C2-EC1E-4CDA-95B4-BCC9C477A8D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6" name="TextBox 555">
          <a:extLst>
            <a:ext uri="{FF2B5EF4-FFF2-40B4-BE49-F238E27FC236}">
              <a16:creationId xmlns:a16="http://schemas.microsoft.com/office/drawing/2014/main" id="{4BDCF5D6-8C28-400A-AFA2-E27165A10B45}"/>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7" name="TextBox 556">
          <a:extLst>
            <a:ext uri="{FF2B5EF4-FFF2-40B4-BE49-F238E27FC236}">
              <a16:creationId xmlns:a16="http://schemas.microsoft.com/office/drawing/2014/main" id="{C450975C-E359-4B2E-B305-946DEF53C8ED}"/>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8" name="TextBox 557">
          <a:extLst>
            <a:ext uri="{FF2B5EF4-FFF2-40B4-BE49-F238E27FC236}">
              <a16:creationId xmlns:a16="http://schemas.microsoft.com/office/drawing/2014/main" id="{AD1709E2-43A4-4C4F-B8CA-50A3ECE3D3BB}"/>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59" name="TextBox 558">
          <a:extLst>
            <a:ext uri="{FF2B5EF4-FFF2-40B4-BE49-F238E27FC236}">
              <a16:creationId xmlns:a16="http://schemas.microsoft.com/office/drawing/2014/main" id="{456DA618-9EDC-4BA1-95ED-79AB070B005A}"/>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0" name="TextBox 559">
          <a:extLst>
            <a:ext uri="{FF2B5EF4-FFF2-40B4-BE49-F238E27FC236}">
              <a16:creationId xmlns:a16="http://schemas.microsoft.com/office/drawing/2014/main" id="{47FD1AD5-2BC8-40D5-9DFF-2041062C7E8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1" name="TextBox 560">
          <a:extLst>
            <a:ext uri="{FF2B5EF4-FFF2-40B4-BE49-F238E27FC236}">
              <a16:creationId xmlns:a16="http://schemas.microsoft.com/office/drawing/2014/main" id="{716936CA-ED06-4F89-A953-13EAAADF6F40}"/>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2" name="TextBox 561">
          <a:extLst>
            <a:ext uri="{FF2B5EF4-FFF2-40B4-BE49-F238E27FC236}">
              <a16:creationId xmlns:a16="http://schemas.microsoft.com/office/drawing/2014/main" id="{A63822D1-BE9C-4147-A413-A1D72A307804}"/>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3" name="TextBox 562">
          <a:extLst>
            <a:ext uri="{FF2B5EF4-FFF2-40B4-BE49-F238E27FC236}">
              <a16:creationId xmlns:a16="http://schemas.microsoft.com/office/drawing/2014/main" id="{2241C34A-8B82-4B62-9DD3-621C162C53A7}"/>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4" name="TextBox 563">
          <a:extLst>
            <a:ext uri="{FF2B5EF4-FFF2-40B4-BE49-F238E27FC236}">
              <a16:creationId xmlns:a16="http://schemas.microsoft.com/office/drawing/2014/main" id="{2EC340DB-6D93-40BC-B277-A56EE5A70E44}"/>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5" name="TextBox 564">
          <a:extLst>
            <a:ext uri="{FF2B5EF4-FFF2-40B4-BE49-F238E27FC236}">
              <a16:creationId xmlns:a16="http://schemas.microsoft.com/office/drawing/2014/main" id="{58591CFF-0DEF-4A26-9899-715EF59139F1}"/>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6" name="TextBox 565">
          <a:extLst>
            <a:ext uri="{FF2B5EF4-FFF2-40B4-BE49-F238E27FC236}">
              <a16:creationId xmlns:a16="http://schemas.microsoft.com/office/drawing/2014/main" id="{3A7B0E17-DA10-4210-BE70-78B01ED22C16}"/>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7" name="TextBox 566">
          <a:extLst>
            <a:ext uri="{FF2B5EF4-FFF2-40B4-BE49-F238E27FC236}">
              <a16:creationId xmlns:a16="http://schemas.microsoft.com/office/drawing/2014/main" id="{121186BA-61D0-4F97-9648-C8767778B408}"/>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8" name="TextBox 567">
          <a:extLst>
            <a:ext uri="{FF2B5EF4-FFF2-40B4-BE49-F238E27FC236}">
              <a16:creationId xmlns:a16="http://schemas.microsoft.com/office/drawing/2014/main" id="{36FD843F-87BC-4210-AFA2-4F9A7A587FCA}"/>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69" name="TextBox 568">
          <a:extLst>
            <a:ext uri="{FF2B5EF4-FFF2-40B4-BE49-F238E27FC236}">
              <a16:creationId xmlns:a16="http://schemas.microsoft.com/office/drawing/2014/main" id="{B8870043-5A8F-4407-BF55-80D7215AD702}"/>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725</xdr:row>
      <xdr:rowOff>0</xdr:rowOff>
    </xdr:from>
    <xdr:ext cx="184731" cy="264560"/>
    <xdr:sp macro="" textlink="">
      <xdr:nvSpPr>
        <xdr:cNvPr id="570" name="TextBox 569">
          <a:extLst>
            <a:ext uri="{FF2B5EF4-FFF2-40B4-BE49-F238E27FC236}">
              <a16:creationId xmlns:a16="http://schemas.microsoft.com/office/drawing/2014/main" id="{7550C26B-805D-4D57-8EE9-FC35D5483AAE}"/>
            </a:ext>
          </a:extLst>
        </xdr:cNvPr>
        <xdr:cNvSpPr txBox="1"/>
      </xdr:nvSpPr>
      <xdr:spPr>
        <a:xfrm>
          <a:off x="9829800" y="231968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1" name="TextBox 570">
          <a:extLst>
            <a:ext uri="{FF2B5EF4-FFF2-40B4-BE49-F238E27FC236}">
              <a16:creationId xmlns:a16="http://schemas.microsoft.com/office/drawing/2014/main" id="{63937F4C-35A8-4F23-856B-ADE21AB08769}"/>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2" name="TextBox 571">
          <a:extLst>
            <a:ext uri="{FF2B5EF4-FFF2-40B4-BE49-F238E27FC236}">
              <a16:creationId xmlns:a16="http://schemas.microsoft.com/office/drawing/2014/main" id="{E219119E-2D86-4020-931C-17A67D3BF1B2}"/>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3" name="TextBox 572">
          <a:extLst>
            <a:ext uri="{FF2B5EF4-FFF2-40B4-BE49-F238E27FC236}">
              <a16:creationId xmlns:a16="http://schemas.microsoft.com/office/drawing/2014/main" id="{7EF9B14E-F689-44C5-B8C7-019B46AAA61C}"/>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4" name="TextBox 573">
          <a:extLst>
            <a:ext uri="{FF2B5EF4-FFF2-40B4-BE49-F238E27FC236}">
              <a16:creationId xmlns:a16="http://schemas.microsoft.com/office/drawing/2014/main" id="{86FAC41A-833D-426B-B1E3-294AF045C158}"/>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5" name="TextBox 574">
          <a:extLst>
            <a:ext uri="{FF2B5EF4-FFF2-40B4-BE49-F238E27FC236}">
              <a16:creationId xmlns:a16="http://schemas.microsoft.com/office/drawing/2014/main" id="{DEAD068E-B7AB-4E77-B479-375A0C589311}"/>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6" name="TextBox 575">
          <a:extLst>
            <a:ext uri="{FF2B5EF4-FFF2-40B4-BE49-F238E27FC236}">
              <a16:creationId xmlns:a16="http://schemas.microsoft.com/office/drawing/2014/main" id="{217D898C-8A22-4596-846E-C94F749EF531}"/>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7" name="TextBox 576">
          <a:extLst>
            <a:ext uri="{FF2B5EF4-FFF2-40B4-BE49-F238E27FC236}">
              <a16:creationId xmlns:a16="http://schemas.microsoft.com/office/drawing/2014/main" id="{965B509B-5CEA-4C07-8B38-BEED5C91C19D}"/>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8" name="TextBox 577">
          <a:extLst>
            <a:ext uri="{FF2B5EF4-FFF2-40B4-BE49-F238E27FC236}">
              <a16:creationId xmlns:a16="http://schemas.microsoft.com/office/drawing/2014/main" id="{81CFD445-285B-4818-8722-32491361D0F7}"/>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79" name="TextBox 578">
          <a:extLst>
            <a:ext uri="{FF2B5EF4-FFF2-40B4-BE49-F238E27FC236}">
              <a16:creationId xmlns:a16="http://schemas.microsoft.com/office/drawing/2014/main" id="{D6C28DE4-31BA-4C7C-A327-F8075BC19C43}"/>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0" name="TextBox 579">
          <a:extLst>
            <a:ext uri="{FF2B5EF4-FFF2-40B4-BE49-F238E27FC236}">
              <a16:creationId xmlns:a16="http://schemas.microsoft.com/office/drawing/2014/main" id="{83E17AAF-378F-4828-9A3D-D392A2B05F95}"/>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1" name="TextBox 580">
          <a:extLst>
            <a:ext uri="{FF2B5EF4-FFF2-40B4-BE49-F238E27FC236}">
              <a16:creationId xmlns:a16="http://schemas.microsoft.com/office/drawing/2014/main" id="{AF7C0F01-F4DE-4B66-BB5B-E988AE35185E}"/>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2" name="TextBox 581">
          <a:extLst>
            <a:ext uri="{FF2B5EF4-FFF2-40B4-BE49-F238E27FC236}">
              <a16:creationId xmlns:a16="http://schemas.microsoft.com/office/drawing/2014/main" id="{802E0E09-43B9-4791-9FD3-23A6CE5B74E1}"/>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3" name="TextBox 582">
          <a:extLst>
            <a:ext uri="{FF2B5EF4-FFF2-40B4-BE49-F238E27FC236}">
              <a16:creationId xmlns:a16="http://schemas.microsoft.com/office/drawing/2014/main" id="{86AF874C-3A85-4016-8CFB-78117BA19444}"/>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4" name="TextBox 583">
          <a:extLst>
            <a:ext uri="{FF2B5EF4-FFF2-40B4-BE49-F238E27FC236}">
              <a16:creationId xmlns:a16="http://schemas.microsoft.com/office/drawing/2014/main" id="{2CCE7641-F0D8-450B-B462-71680013D45B}"/>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5" name="TextBox 584">
          <a:extLst>
            <a:ext uri="{FF2B5EF4-FFF2-40B4-BE49-F238E27FC236}">
              <a16:creationId xmlns:a16="http://schemas.microsoft.com/office/drawing/2014/main" id="{D5A49061-E652-44C8-A366-996FDB418CE9}"/>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6" name="TextBox 585">
          <a:extLst>
            <a:ext uri="{FF2B5EF4-FFF2-40B4-BE49-F238E27FC236}">
              <a16:creationId xmlns:a16="http://schemas.microsoft.com/office/drawing/2014/main" id="{A0837D1C-0373-4E2E-850C-2004BF183F7D}"/>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7" name="TextBox 586">
          <a:extLst>
            <a:ext uri="{FF2B5EF4-FFF2-40B4-BE49-F238E27FC236}">
              <a16:creationId xmlns:a16="http://schemas.microsoft.com/office/drawing/2014/main" id="{66F61489-9A21-4C4C-AAFD-BCA48C5AD3F8}"/>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8" name="TextBox 587">
          <a:extLst>
            <a:ext uri="{FF2B5EF4-FFF2-40B4-BE49-F238E27FC236}">
              <a16:creationId xmlns:a16="http://schemas.microsoft.com/office/drawing/2014/main" id="{54BEBE3E-5502-449E-A7F2-22F45CBA9E48}"/>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89" name="TextBox 588">
          <a:extLst>
            <a:ext uri="{FF2B5EF4-FFF2-40B4-BE49-F238E27FC236}">
              <a16:creationId xmlns:a16="http://schemas.microsoft.com/office/drawing/2014/main" id="{4EF9898D-20E0-4739-BBB3-9A1343088B5A}"/>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90" name="TextBox 589">
          <a:extLst>
            <a:ext uri="{FF2B5EF4-FFF2-40B4-BE49-F238E27FC236}">
              <a16:creationId xmlns:a16="http://schemas.microsoft.com/office/drawing/2014/main" id="{73C4EC43-D311-4CA2-9542-5F32501499C4}"/>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91" name="TextBox 590">
          <a:extLst>
            <a:ext uri="{FF2B5EF4-FFF2-40B4-BE49-F238E27FC236}">
              <a16:creationId xmlns:a16="http://schemas.microsoft.com/office/drawing/2014/main" id="{4DEA00D1-76D2-4DA0-BF5D-464554AF17EE}"/>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92" name="TextBox 591">
          <a:extLst>
            <a:ext uri="{FF2B5EF4-FFF2-40B4-BE49-F238E27FC236}">
              <a16:creationId xmlns:a16="http://schemas.microsoft.com/office/drawing/2014/main" id="{BFFD1AA0-B5D6-403D-A3DC-AF03D1E9BC58}"/>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93" name="TextBox 592">
          <a:extLst>
            <a:ext uri="{FF2B5EF4-FFF2-40B4-BE49-F238E27FC236}">
              <a16:creationId xmlns:a16="http://schemas.microsoft.com/office/drawing/2014/main" id="{6859F5E3-B980-4374-AEB0-8B1D0A69AAB8}"/>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94" name="TextBox 593">
          <a:extLst>
            <a:ext uri="{FF2B5EF4-FFF2-40B4-BE49-F238E27FC236}">
              <a16:creationId xmlns:a16="http://schemas.microsoft.com/office/drawing/2014/main" id="{D69189FD-E7B7-4969-8FE0-D8DEC83DF4AB}"/>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726</xdr:row>
      <xdr:rowOff>0</xdr:rowOff>
    </xdr:from>
    <xdr:ext cx="184731" cy="264560"/>
    <xdr:sp macro="" textlink="">
      <xdr:nvSpPr>
        <xdr:cNvPr id="595" name="TextBox 594">
          <a:extLst>
            <a:ext uri="{FF2B5EF4-FFF2-40B4-BE49-F238E27FC236}">
              <a16:creationId xmlns:a16="http://schemas.microsoft.com/office/drawing/2014/main" id="{CA66EFFE-52BA-40A8-8B77-931BFFED3322}"/>
            </a:ext>
          </a:extLst>
        </xdr:cNvPr>
        <xdr:cNvSpPr txBox="1"/>
      </xdr:nvSpPr>
      <xdr:spPr>
        <a:xfrm>
          <a:off x="9829800" y="23215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596" name="TextBox 595">
          <a:extLst>
            <a:ext uri="{FF2B5EF4-FFF2-40B4-BE49-F238E27FC236}">
              <a16:creationId xmlns:a16="http://schemas.microsoft.com/office/drawing/2014/main" id="{B79AEAAC-0ECB-44BD-B88C-599FD0F09CAF}"/>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597" name="TextBox 596">
          <a:extLst>
            <a:ext uri="{FF2B5EF4-FFF2-40B4-BE49-F238E27FC236}">
              <a16:creationId xmlns:a16="http://schemas.microsoft.com/office/drawing/2014/main" id="{41A68508-0FEB-4B3D-8F38-3726C93FCA8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598" name="TextBox 597">
          <a:extLst>
            <a:ext uri="{FF2B5EF4-FFF2-40B4-BE49-F238E27FC236}">
              <a16:creationId xmlns:a16="http://schemas.microsoft.com/office/drawing/2014/main" id="{99080BB8-8972-465A-B21D-85C8ADCEA411}"/>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599" name="TextBox 598">
          <a:extLst>
            <a:ext uri="{FF2B5EF4-FFF2-40B4-BE49-F238E27FC236}">
              <a16:creationId xmlns:a16="http://schemas.microsoft.com/office/drawing/2014/main" id="{D0DEEEDE-7516-433D-A87B-70233B1BBF01}"/>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0" name="TextBox 599">
          <a:extLst>
            <a:ext uri="{FF2B5EF4-FFF2-40B4-BE49-F238E27FC236}">
              <a16:creationId xmlns:a16="http://schemas.microsoft.com/office/drawing/2014/main" id="{0B7F5C77-BC56-43B1-BC0C-B69ED49F01D9}"/>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1" name="TextBox 600">
          <a:extLst>
            <a:ext uri="{FF2B5EF4-FFF2-40B4-BE49-F238E27FC236}">
              <a16:creationId xmlns:a16="http://schemas.microsoft.com/office/drawing/2014/main" id="{431A7FFC-C2A4-480D-B356-2F770337CA71}"/>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2" name="TextBox 601">
          <a:extLst>
            <a:ext uri="{FF2B5EF4-FFF2-40B4-BE49-F238E27FC236}">
              <a16:creationId xmlns:a16="http://schemas.microsoft.com/office/drawing/2014/main" id="{481610AA-8AD7-46DE-A16D-6EE1CC9066AD}"/>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3" name="TextBox 602">
          <a:extLst>
            <a:ext uri="{FF2B5EF4-FFF2-40B4-BE49-F238E27FC236}">
              <a16:creationId xmlns:a16="http://schemas.microsoft.com/office/drawing/2014/main" id="{52947409-B76B-4413-81EC-2770E07CC691}"/>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4" name="TextBox 603">
          <a:extLst>
            <a:ext uri="{FF2B5EF4-FFF2-40B4-BE49-F238E27FC236}">
              <a16:creationId xmlns:a16="http://schemas.microsoft.com/office/drawing/2014/main" id="{A6858C58-C381-43D1-A662-7BA14A9AAEEA}"/>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5" name="TextBox 604">
          <a:extLst>
            <a:ext uri="{FF2B5EF4-FFF2-40B4-BE49-F238E27FC236}">
              <a16:creationId xmlns:a16="http://schemas.microsoft.com/office/drawing/2014/main" id="{0FA3D1F4-41CE-48A5-8408-3DA4E744E11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6" name="TextBox 605">
          <a:extLst>
            <a:ext uri="{FF2B5EF4-FFF2-40B4-BE49-F238E27FC236}">
              <a16:creationId xmlns:a16="http://schemas.microsoft.com/office/drawing/2014/main" id="{A6D44A8B-4399-4814-9AD1-9E55FB41744C}"/>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7" name="TextBox 606">
          <a:extLst>
            <a:ext uri="{FF2B5EF4-FFF2-40B4-BE49-F238E27FC236}">
              <a16:creationId xmlns:a16="http://schemas.microsoft.com/office/drawing/2014/main" id="{8EE03AF6-0E29-4904-8E1A-E14F6555CAE1}"/>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8" name="TextBox 607">
          <a:extLst>
            <a:ext uri="{FF2B5EF4-FFF2-40B4-BE49-F238E27FC236}">
              <a16:creationId xmlns:a16="http://schemas.microsoft.com/office/drawing/2014/main" id="{AC124242-6DCE-42BC-A792-2D92056D5317}"/>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09" name="TextBox 608">
          <a:extLst>
            <a:ext uri="{FF2B5EF4-FFF2-40B4-BE49-F238E27FC236}">
              <a16:creationId xmlns:a16="http://schemas.microsoft.com/office/drawing/2014/main" id="{57A163CB-9756-479B-AE0D-E3768D4CAEEA}"/>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0" name="TextBox 609">
          <a:extLst>
            <a:ext uri="{FF2B5EF4-FFF2-40B4-BE49-F238E27FC236}">
              <a16:creationId xmlns:a16="http://schemas.microsoft.com/office/drawing/2014/main" id="{994621DF-BBE2-4EB2-BB28-6946B2D5D80B}"/>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1" name="TextBox 610">
          <a:extLst>
            <a:ext uri="{FF2B5EF4-FFF2-40B4-BE49-F238E27FC236}">
              <a16:creationId xmlns:a16="http://schemas.microsoft.com/office/drawing/2014/main" id="{21026804-9048-4991-8E8E-1C8E3BCD0C9C}"/>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2" name="TextBox 611">
          <a:extLst>
            <a:ext uri="{FF2B5EF4-FFF2-40B4-BE49-F238E27FC236}">
              <a16:creationId xmlns:a16="http://schemas.microsoft.com/office/drawing/2014/main" id="{6C433F08-66F8-4924-BCBD-621A3E4EC28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3" name="TextBox 612">
          <a:extLst>
            <a:ext uri="{FF2B5EF4-FFF2-40B4-BE49-F238E27FC236}">
              <a16:creationId xmlns:a16="http://schemas.microsoft.com/office/drawing/2014/main" id="{9EC31AD9-7D25-4608-9201-3877F36F0898}"/>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4" name="TextBox 613">
          <a:extLst>
            <a:ext uri="{FF2B5EF4-FFF2-40B4-BE49-F238E27FC236}">
              <a16:creationId xmlns:a16="http://schemas.microsoft.com/office/drawing/2014/main" id="{2BD29E21-8020-42E6-BF6F-A30D3D8F5052}"/>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5" name="TextBox 614">
          <a:extLst>
            <a:ext uri="{FF2B5EF4-FFF2-40B4-BE49-F238E27FC236}">
              <a16:creationId xmlns:a16="http://schemas.microsoft.com/office/drawing/2014/main" id="{00B8AA31-E037-4F1B-9C34-219BBED0A13D}"/>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6" name="TextBox 615">
          <a:extLst>
            <a:ext uri="{FF2B5EF4-FFF2-40B4-BE49-F238E27FC236}">
              <a16:creationId xmlns:a16="http://schemas.microsoft.com/office/drawing/2014/main" id="{2326B0F5-1399-4369-A1FF-F31EE91E83E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7" name="TextBox 616">
          <a:extLst>
            <a:ext uri="{FF2B5EF4-FFF2-40B4-BE49-F238E27FC236}">
              <a16:creationId xmlns:a16="http://schemas.microsoft.com/office/drawing/2014/main" id="{0E03116B-E440-4986-95B1-B7EA2720407B}"/>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8" name="TextBox 617">
          <a:extLst>
            <a:ext uri="{FF2B5EF4-FFF2-40B4-BE49-F238E27FC236}">
              <a16:creationId xmlns:a16="http://schemas.microsoft.com/office/drawing/2014/main" id="{5C6B7C4A-89AC-492D-949E-C585BCC2CE26}"/>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19" name="TextBox 618">
          <a:extLst>
            <a:ext uri="{FF2B5EF4-FFF2-40B4-BE49-F238E27FC236}">
              <a16:creationId xmlns:a16="http://schemas.microsoft.com/office/drawing/2014/main" id="{1031C99B-41BD-49A2-9E66-D41B7350BA8B}"/>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0" name="TextBox 619">
          <a:extLst>
            <a:ext uri="{FF2B5EF4-FFF2-40B4-BE49-F238E27FC236}">
              <a16:creationId xmlns:a16="http://schemas.microsoft.com/office/drawing/2014/main" id="{43469EFC-02C2-4B7F-BA72-5473CA896A4A}"/>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1" name="TextBox 620">
          <a:extLst>
            <a:ext uri="{FF2B5EF4-FFF2-40B4-BE49-F238E27FC236}">
              <a16:creationId xmlns:a16="http://schemas.microsoft.com/office/drawing/2014/main" id="{948CFD50-90E0-4C28-BA7C-2B55FDC290DB}"/>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2" name="TextBox 621">
          <a:extLst>
            <a:ext uri="{FF2B5EF4-FFF2-40B4-BE49-F238E27FC236}">
              <a16:creationId xmlns:a16="http://schemas.microsoft.com/office/drawing/2014/main" id="{D5C0498F-20F1-4394-92B9-D127EE25CA3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3" name="TextBox 622">
          <a:extLst>
            <a:ext uri="{FF2B5EF4-FFF2-40B4-BE49-F238E27FC236}">
              <a16:creationId xmlns:a16="http://schemas.microsoft.com/office/drawing/2014/main" id="{C6B0E951-6732-499C-8011-CDC2E83C1744}"/>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4" name="TextBox 623">
          <a:extLst>
            <a:ext uri="{FF2B5EF4-FFF2-40B4-BE49-F238E27FC236}">
              <a16:creationId xmlns:a16="http://schemas.microsoft.com/office/drawing/2014/main" id="{A22BCAE6-AF7C-4E28-9B0E-36A85598FD39}"/>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5" name="TextBox 624">
          <a:extLst>
            <a:ext uri="{FF2B5EF4-FFF2-40B4-BE49-F238E27FC236}">
              <a16:creationId xmlns:a16="http://schemas.microsoft.com/office/drawing/2014/main" id="{F312CB19-4687-4DD8-AD86-BE695A49AC6A}"/>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6" name="TextBox 625">
          <a:extLst>
            <a:ext uri="{FF2B5EF4-FFF2-40B4-BE49-F238E27FC236}">
              <a16:creationId xmlns:a16="http://schemas.microsoft.com/office/drawing/2014/main" id="{42F1F2F2-3004-42FB-96F6-7448F482510C}"/>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7" name="TextBox 626">
          <a:extLst>
            <a:ext uri="{FF2B5EF4-FFF2-40B4-BE49-F238E27FC236}">
              <a16:creationId xmlns:a16="http://schemas.microsoft.com/office/drawing/2014/main" id="{BCECD007-5092-4145-8E8F-2D6648BB240C}"/>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8" name="TextBox 627">
          <a:extLst>
            <a:ext uri="{FF2B5EF4-FFF2-40B4-BE49-F238E27FC236}">
              <a16:creationId xmlns:a16="http://schemas.microsoft.com/office/drawing/2014/main" id="{6BEDFD5C-ADFD-4660-8E32-8858A038032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29" name="TextBox 628">
          <a:extLst>
            <a:ext uri="{FF2B5EF4-FFF2-40B4-BE49-F238E27FC236}">
              <a16:creationId xmlns:a16="http://schemas.microsoft.com/office/drawing/2014/main" id="{AFDCA7EF-DC5C-41E8-BD0A-2BD8B653E7A4}"/>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0" name="TextBox 629">
          <a:extLst>
            <a:ext uri="{FF2B5EF4-FFF2-40B4-BE49-F238E27FC236}">
              <a16:creationId xmlns:a16="http://schemas.microsoft.com/office/drawing/2014/main" id="{E219676D-06E1-43F4-B20D-B67FFB43FF3D}"/>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1" name="TextBox 630">
          <a:extLst>
            <a:ext uri="{FF2B5EF4-FFF2-40B4-BE49-F238E27FC236}">
              <a16:creationId xmlns:a16="http://schemas.microsoft.com/office/drawing/2014/main" id="{4EB29552-5905-4ED9-BA83-E7F5C9FDDB60}"/>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2" name="TextBox 631">
          <a:extLst>
            <a:ext uri="{FF2B5EF4-FFF2-40B4-BE49-F238E27FC236}">
              <a16:creationId xmlns:a16="http://schemas.microsoft.com/office/drawing/2014/main" id="{C5288397-93AE-4C72-A9E1-037ABC593B8B}"/>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3" name="TextBox 632">
          <a:extLst>
            <a:ext uri="{FF2B5EF4-FFF2-40B4-BE49-F238E27FC236}">
              <a16:creationId xmlns:a16="http://schemas.microsoft.com/office/drawing/2014/main" id="{AF088626-3CCD-4EE2-917F-97589EC680F9}"/>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4" name="TextBox 633">
          <a:extLst>
            <a:ext uri="{FF2B5EF4-FFF2-40B4-BE49-F238E27FC236}">
              <a16:creationId xmlns:a16="http://schemas.microsoft.com/office/drawing/2014/main" id="{6858A00B-321F-4214-810F-69433B597E1A}"/>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5" name="TextBox 634">
          <a:extLst>
            <a:ext uri="{FF2B5EF4-FFF2-40B4-BE49-F238E27FC236}">
              <a16:creationId xmlns:a16="http://schemas.microsoft.com/office/drawing/2014/main" id="{FF5B3B39-AAEB-453C-AE37-A6E6CF045EBF}"/>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6" name="TextBox 635">
          <a:extLst>
            <a:ext uri="{FF2B5EF4-FFF2-40B4-BE49-F238E27FC236}">
              <a16:creationId xmlns:a16="http://schemas.microsoft.com/office/drawing/2014/main" id="{FA4DBB43-1C61-4F2E-809E-7F7A53CF0328}"/>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7" name="TextBox 636">
          <a:extLst>
            <a:ext uri="{FF2B5EF4-FFF2-40B4-BE49-F238E27FC236}">
              <a16:creationId xmlns:a16="http://schemas.microsoft.com/office/drawing/2014/main" id="{7CF81BB7-64AD-42E9-96B5-CA293635123E}"/>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8" name="TextBox 637">
          <a:extLst>
            <a:ext uri="{FF2B5EF4-FFF2-40B4-BE49-F238E27FC236}">
              <a16:creationId xmlns:a16="http://schemas.microsoft.com/office/drawing/2014/main" id="{C1785F20-ADBC-420B-A220-73F33DF09FF0}"/>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39" name="TextBox 638">
          <a:extLst>
            <a:ext uri="{FF2B5EF4-FFF2-40B4-BE49-F238E27FC236}">
              <a16:creationId xmlns:a16="http://schemas.microsoft.com/office/drawing/2014/main" id="{CD902DF1-8B41-41D1-AFFC-76D207EE2340}"/>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40" name="TextBox 639">
          <a:extLst>
            <a:ext uri="{FF2B5EF4-FFF2-40B4-BE49-F238E27FC236}">
              <a16:creationId xmlns:a16="http://schemas.microsoft.com/office/drawing/2014/main" id="{0E004A91-C64D-4921-8C6A-2049DB0A2845}"/>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41" name="TextBox 640">
          <a:extLst>
            <a:ext uri="{FF2B5EF4-FFF2-40B4-BE49-F238E27FC236}">
              <a16:creationId xmlns:a16="http://schemas.microsoft.com/office/drawing/2014/main" id="{00264A1B-2238-40B1-8B85-5368D3C89AFC}"/>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42" name="TextBox 641">
          <a:extLst>
            <a:ext uri="{FF2B5EF4-FFF2-40B4-BE49-F238E27FC236}">
              <a16:creationId xmlns:a16="http://schemas.microsoft.com/office/drawing/2014/main" id="{F268E17F-590D-491C-A685-B6C12EA20302}"/>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43" name="TextBox 642">
          <a:extLst>
            <a:ext uri="{FF2B5EF4-FFF2-40B4-BE49-F238E27FC236}">
              <a16:creationId xmlns:a16="http://schemas.microsoft.com/office/drawing/2014/main" id="{F4375504-E7F3-4516-8C3E-A4AE3920798C}"/>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44" name="TextBox 643">
          <a:extLst>
            <a:ext uri="{FF2B5EF4-FFF2-40B4-BE49-F238E27FC236}">
              <a16:creationId xmlns:a16="http://schemas.microsoft.com/office/drawing/2014/main" id="{A44F9F62-40AA-449A-A953-2ABB7D6AD0F7}"/>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727</xdr:row>
      <xdr:rowOff>0</xdr:rowOff>
    </xdr:from>
    <xdr:ext cx="184731" cy="264560"/>
    <xdr:sp macro="" textlink="">
      <xdr:nvSpPr>
        <xdr:cNvPr id="645" name="TextBox 644">
          <a:extLst>
            <a:ext uri="{FF2B5EF4-FFF2-40B4-BE49-F238E27FC236}">
              <a16:creationId xmlns:a16="http://schemas.microsoft.com/office/drawing/2014/main" id="{4C7FD648-9CA4-41E3-BD41-96755A24D006}"/>
            </a:ext>
          </a:extLst>
        </xdr:cNvPr>
        <xdr:cNvSpPr txBox="1"/>
      </xdr:nvSpPr>
      <xdr:spPr>
        <a:xfrm>
          <a:off x="9829800" y="23234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46" name="TextBox 645">
          <a:extLst>
            <a:ext uri="{FF2B5EF4-FFF2-40B4-BE49-F238E27FC236}">
              <a16:creationId xmlns:a16="http://schemas.microsoft.com/office/drawing/2014/main" id="{B94F939F-EC4A-481E-8FD4-83AAB9C16A66}"/>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47" name="TextBox 646">
          <a:extLst>
            <a:ext uri="{FF2B5EF4-FFF2-40B4-BE49-F238E27FC236}">
              <a16:creationId xmlns:a16="http://schemas.microsoft.com/office/drawing/2014/main" id="{A0B787CC-8C7D-4825-B4C6-794C7CE8C487}"/>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48" name="TextBox 647">
          <a:extLst>
            <a:ext uri="{FF2B5EF4-FFF2-40B4-BE49-F238E27FC236}">
              <a16:creationId xmlns:a16="http://schemas.microsoft.com/office/drawing/2014/main" id="{976E3610-3E5B-458B-9A87-7D28F905DE7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49" name="TextBox 648">
          <a:extLst>
            <a:ext uri="{FF2B5EF4-FFF2-40B4-BE49-F238E27FC236}">
              <a16:creationId xmlns:a16="http://schemas.microsoft.com/office/drawing/2014/main" id="{F4037282-4008-494E-8A71-09C2AA7FFA5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0" name="TextBox 649">
          <a:extLst>
            <a:ext uri="{FF2B5EF4-FFF2-40B4-BE49-F238E27FC236}">
              <a16:creationId xmlns:a16="http://schemas.microsoft.com/office/drawing/2014/main" id="{6BD1522C-C21E-4C89-B495-C8ACDC649679}"/>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1" name="TextBox 650">
          <a:extLst>
            <a:ext uri="{FF2B5EF4-FFF2-40B4-BE49-F238E27FC236}">
              <a16:creationId xmlns:a16="http://schemas.microsoft.com/office/drawing/2014/main" id="{61A1EE2A-A859-4569-B88E-9B2E0C554EBA}"/>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2" name="TextBox 651">
          <a:extLst>
            <a:ext uri="{FF2B5EF4-FFF2-40B4-BE49-F238E27FC236}">
              <a16:creationId xmlns:a16="http://schemas.microsoft.com/office/drawing/2014/main" id="{92BE780D-FD10-419B-9410-DECD00C785A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3" name="TextBox 652">
          <a:extLst>
            <a:ext uri="{FF2B5EF4-FFF2-40B4-BE49-F238E27FC236}">
              <a16:creationId xmlns:a16="http://schemas.microsoft.com/office/drawing/2014/main" id="{B549DCC6-4C5C-4F4F-86C3-CCBE8B669D8C}"/>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4" name="TextBox 653">
          <a:extLst>
            <a:ext uri="{FF2B5EF4-FFF2-40B4-BE49-F238E27FC236}">
              <a16:creationId xmlns:a16="http://schemas.microsoft.com/office/drawing/2014/main" id="{23CE30FE-CBC9-45C4-9F86-F0E8B50B955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5" name="TextBox 654">
          <a:extLst>
            <a:ext uri="{FF2B5EF4-FFF2-40B4-BE49-F238E27FC236}">
              <a16:creationId xmlns:a16="http://schemas.microsoft.com/office/drawing/2014/main" id="{E87070E6-3E5F-47CE-AA59-AC39846DD4E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6" name="TextBox 655">
          <a:extLst>
            <a:ext uri="{FF2B5EF4-FFF2-40B4-BE49-F238E27FC236}">
              <a16:creationId xmlns:a16="http://schemas.microsoft.com/office/drawing/2014/main" id="{F3647562-A3BF-4DE4-A38D-CB598A3FB3D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7" name="TextBox 656">
          <a:extLst>
            <a:ext uri="{FF2B5EF4-FFF2-40B4-BE49-F238E27FC236}">
              <a16:creationId xmlns:a16="http://schemas.microsoft.com/office/drawing/2014/main" id="{0005D4BD-DB79-4F2F-A660-07A2372E0F32}"/>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8" name="TextBox 657">
          <a:extLst>
            <a:ext uri="{FF2B5EF4-FFF2-40B4-BE49-F238E27FC236}">
              <a16:creationId xmlns:a16="http://schemas.microsoft.com/office/drawing/2014/main" id="{029A3C9F-852E-4B29-AF23-44E0BB19B2EA}"/>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59" name="TextBox 658">
          <a:extLst>
            <a:ext uri="{FF2B5EF4-FFF2-40B4-BE49-F238E27FC236}">
              <a16:creationId xmlns:a16="http://schemas.microsoft.com/office/drawing/2014/main" id="{BC21CD55-D6EC-401F-9572-E64732DC1936}"/>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0" name="TextBox 659">
          <a:extLst>
            <a:ext uri="{FF2B5EF4-FFF2-40B4-BE49-F238E27FC236}">
              <a16:creationId xmlns:a16="http://schemas.microsoft.com/office/drawing/2014/main" id="{E6726354-8BC4-44F8-BD53-18C8B9A18D12}"/>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1" name="TextBox 660">
          <a:extLst>
            <a:ext uri="{FF2B5EF4-FFF2-40B4-BE49-F238E27FC236}">
              <a16:creationId xmlns:a16="http://schemas.microsoft.com/office/drawing/2014/main" id="{3F70C984-A640-4D78-8593-B969B7034B4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2" name="TextBox 661">
          <a:extLst>
            <a:ext uri="{FF2B5EF4-FFF2-40B4-BE49-F238E27FC236}">
              <a16:creationId xmlns:a16="http://schemas.microsoft.com/office/drawing/2014/main" id="{F51E3463-D10B-4812-887D-EA4EF804BAEA}"/>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3" name="TextBox 662">
          <a:extLst>
            <a:ext uri="{FF2B5EF4-FFF2-40B4-BE49-F238E27FC236}">
              <a16:creationId xmlns:a16="http://schemas.microsoft.com/office/drawing/2014/main" id="{FFC16F0D-F5B5-450B-972B-8ABC5F13842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4" name="TextBox 663">
          <a:extLst>
            <a:ext uri="{FF2B5EF4-FFF2-40B4-BE49-F238E27FC236}">
              <a16:creationId xmlns:a16="http://schemas.microsoft.com/office/drawing/2014/main" id="{AA6F9C98-6AC8-43D4-9DD3-B66BEB5591E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5" name="TextBox 664">
          <a:extLst>
            <a:ext uri="{FF2B5EF4-FFF2-40B4-BE49-F238E27FC236}">
              <a16:creationId xmlns:a16="http://schemas.microsoft.com/office/drawing/2014/main" id="{73BFDE3D-845D-4228-BB6E-93CA5228C4D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6" name="TextBox 665">
          <a:extLst>
            <a:ext uri="{FF2B5EF4-FFF2-40B4-BE49-F238E27FC236}">
              <a16:creationId xmlns:a16="http://schemas.microsoft.com/office/drawing/2014/main" id="{46CE6505-F240-4456-8297-92365A4960A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7" name="TextBox 666">
          <a:extLst>
            <a:ext uri="{FF2B5EF4-FFF2-40B4-BE49-F238E27FC236}">
              <a16:creationId xmlns:a16="http://schemas.microsoft.com/office/drawing/2014/main" id="{85D23C32-536D-4E5B-8D96-34DD799BD80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8" name="TextBox 667">
          <a:extLst>
            <a:ext uri="{FF2B5EF4-FFF2-40B4-BE49-F238E27FC236}">
              <a16:creationId xmlns:a16="http://schemas.microsoft.com/office/drawing/2014/main" id="{15279024-C9CF-47EB-93C5-EC37B5841DF9}"/>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69" name="TextBox 668">
          <a:extLst>
            <a:ext uri="{FF2B5EF4-FFF2-40B4-BE49-F238E27FC236}">
              <a16:creationId xmlns:a16="http://schemas.microsoft.com/office/drawing/2014/main" id="{133EEBF5-671F-4F97-9CCC-70C595A2728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0" name="TextBox 669">
          <a:extLst>
            <a:ext uri="{FF2B5EF4-FFF2-40B4-BE49-F238E27FC236}">
              <a16:creationId xmlns:a16="http://schemas.microsoft.com/office/drawing/2014/main" id="{4A3C1546-3696-4413-8D85-E7FAA53D36F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1" name="TextBox 670">
          <a:extLst>
            <a:ext uri="{FF2B5EF4-FFF2-40B4-BE49-F238E27FC236}">
              <a16:creationId xmlns:a16="http://schemas.microsoft.com/office/drawing/2014/main" id="{18DB7014-7B00-4691-83F8-CDCA3C38C627}"/>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2" name="TextBox 671">
          <a:extLst>
            <a:ext uri="{FF2B5EF4-FFF2-40B4-BE49-F238E27FC236}">
              <a16:creationId xmlns:a16="http://schemas.microsoft.com/office/drawing/2014/main" id="{5CB20C52-B2F9-4192-9647-CF203E4C5878}"/>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3" name="TextBox 672">
          <a:extLst>
            <a:ext uri="{FF2B5EF4-FFF2-40B4-BE49-F238E27FC236}">
              <a16:creationId xmlns:a16="http://schemas.microsoft.com/office/drawing/2014/main" id="{6727C950-469C-42FA-8040-3A0310EE06E0}"/>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4" name="TextBox 673">
          <a:extLst>
            <a:ext uri="{FF2B5EF4-FFF2-40B4-BE49-F238E27FC236}">
              <a16:creationId xmlns:a16="http://schemas.microsoft.com/office/drawing/2014/main" id="{1CE987CD-0AC0-4477-8E13-DDCDDFB1CD3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5" name="TextBox 674">
          <a:extLst>
            <a:ext uri="{FF2B5EF4-FFF2-40B4-BE49-F238E27FC236}">
              <a16:creationId xmlns:a16="http://schemas.microsoft.com/office/drawing/2014/main" id="{941CAA79-07C2-4A86-AF74-AE77E594CDD9}"/>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6" name="TextBox 675">
          <a:extLst>
            <a:ext uri="{FF2B5EF4-FFF2-40B4-BE49-F238E27FC236}">
              <a16:creationId xmlns:a16="http://schemas.microsoft.com/office/drawing/2014/main" id="{CE9C5FC3-5EE1-4AAD-B7DD-FB57D3AF0CDD}"/>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7" name="TextBox 676">
          <a:extLst>
            <a:ext uri="{FF2B5EF4-FFF2-40B4-BE49-F238E27FC236}">
              <a16:creationId xmlns:a16="http://schemas.microsoft.com/office/drawing/2014/main" id="{7D2C9C9B-75C3-4833-A062-BCB1B6010F4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8" name="TextBox 677">
          <a:extLst>
            <a:ext uri="{FF2B5EF4-FFF2-40B4-BE49-F238E27FC236}">
              <a16:creationId xmlns:a16="http://schemas.microsoft.com/office/drawing/2014/main" id="{4D2F04C9-4A0D-4277-95D9-112F0F35C9D6}"/>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79" name="TextBox 678">
          <a:extLst>
            <a:ext uri="{FF2B5EF4-FFF2-40B4-BE49-F238E27FC236}">
              <a16:creationId xmlns:a16="http://schemas.microsoft.com/office/drawing/2014/main" id="{4F21A827-B129-48EA-B03F-935265244C1A}"/>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0" name="TextBox 679">
          <a:extLst>
            <a:ext uri="{FF2B5EF4-FFF2-40B4-BE49-F238E27FC236}">
              <a16:creationId xmlns:a16="http://schemas.microsoft.com/office/drawing/2014/main" id="{448978DC-7D1B-44A5-8A53-D7044967E1F2}"/>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1" name="TextBox 680">
          <a:extLst>
            <a:ext uri="{FF2B5EF4-FFF2-40B4-BE49-F238E27FC236}">
              <a16:creationId xmlns:a16="http://schemas.microsoft.com/office/drawing/2014/main" id="{998A2104-31AE-42EB-84DD-141E572C7E75}"/>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2" name="TextBox 681">
          <a:extLst>
            <a:ext uri="{FF2B5EF4-FFF2-40B4-BE49-F238E27FC236}">
              <a16:creationId xmlns:a16="http://schemas.microsoft.com/office/drawing/2014/main" id="{510F0D27-6087-49D6-A420-ECE9E370FA80}"/>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3" name="TextBox 682">
          <a:extLst>
            <a:ext uri="{FF2B5EF4-FFF2-40B4-BE49-F238E27FC236}">
              <a16:creationId xmlns:a16="http://schemas.microsoft.com/office/drawing/2014/main" id="{5740A054-3748-4635-84FA-6245ECD85B8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4" name="TextBox 683">
          <a:extLst>
            <a:ext uri="{FF2B5EF4-FFF2-40B4-BE49-F238E27FC236}">
              <a16:creationId xmlns:a16="http://schemas.microsoft.com/office/drawing/2014/main" id="{A60819B3-D4B9-4353-B0F9-1DA99E6DDA37}"/>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5" name="TextBox 684">
          <a:extLst>
            <a:ext uri="{FF2B5EF4-FFF2-40B4-BE49-F238E27FC236}">
              <a16:creationId xmlns:a16="http://schemas.microsoft.com/office/drawing/2014/main" id="{D9B26F3D-C6DA-41EE-9AC8-4AC85C959FA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6" name="TextBox 685">
          <a:extLst>
            <a:ext uri="{FF2B5EF4-FFF2-40B4-BE49-F238E27FC236}">
              <a16:creationId xmlns:a16="http://schemas.microsoft.com/office/drawing/2014/main" id="{CF15B6EA-C87D-4041-89BA-673D539EDD10}"/>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7" name="TextBox 686">
          <a:extLst>
            <a:ext uri="{FF2B5EF4-FFF2-40B4-BE49-F238E27FC236}">
              <a16:creationId xmlns:a16="http://schemas.microsoft.com/office/drawing/2014/main" id="{B37A9759-8C63-426A-9E51-FFD3D5C7AB0C}"/>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8" name="TextBox 687">
          <a:extLst>
            <a:ext uri="{FF2B5EF4-FFF2-40B4-BE49-F238E27FC236}">
              <a16:creationId xmlns:a16="http://schemas.microsoft.com/office/drawing/2014/main" id="{31C067D9-E006-475D-A2B0-DB2B3CFD8782}"/>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89" name="TextBox 688">
          <a:extLst>
            <a:ext uri="{FF2B5EF4-FFF2-40B4-BE49-F238E27FC236}">
              <a16:creationId xmlns:a16="http://schemas.microsoft.com/office/drawing/2014/main" id="{234EFA13-7126-4790-987C-C9DC19A5224E}"/>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90" name="TextBox 689">
          <a:extLst>
            <a:ext uri="{FF2B5EF4-FFF2-40B4-BE49-F238E27FC236}">
              <a16:creationId xmlns:a16="http://schemas.microsoft.com/office/drawing/2014/main" id="{2694508B-300A-4F5F-BC1D-2559371B976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91" name="TextBox 690">
          <a:extLst>
            <a:ext uri="{FF2B5EF4-FFF2-40B4-BE49-F238E27FC236}">
              <a16:creationId xmlns:a16="http://schemas.microsoft.com/office/drawing/2014/main" id="{F59FB557-3ADC-4C43-9A8C-D7F6537B027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92" name="TextBox 691">
          <a:extLst>
            <a:ext uri="{FF2B5EF4-FFF2-40B4-BE49-F238E27FC236}">
              <a16:creationId xmlns:a16="http://schemas.microsoft.com/office/drawing/2014/main" id="{724B3EB7-FC04-4A39-942D-B16D132137C8}"/>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93" name="TextBox 692">
          <a:extLst>
            <a:ext uri="{FF2B5EF4-FFF2-40B4-BE49-F238E27FC236}">
              <a16:creationId xmlns:a16="http://schemas.microsoft.com/office/drawing/2014/main" id="{E73D0E39-AFB2-45E6-9A6D-0085A06500E9}"/>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94" name="TextBox 693">
          <a:extLst>
            <a:ext uri="{FF2B5EF4-FFF2-40B4-BE49-F238E27FC236}">
              <a16:creationId xmlns:a16="http://schemas.microsoft.com/office/drawing/2014/main" id="{413F7343-986A-448D-B278-B54A865B09AC}"/>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695" name="TextBox 694">
          <a:extLst>
            <a:ext uri="{FF2B5EF4-FFF2-40B4-BE49-F238E27FC236}">
              <a16:creationId xmlns:a16="http://schemas.microsoft.com/office/drawing/2014/main" id="{E3168066-881A-4CF8-8AA9-BFF55D1DD88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696" name="TextBox 695">
          <a:extLst>
            <a:ext uri="{FF2B5EF4-FFF2-40B4-BE49-F238E27FC236}">
              <a16:creationId xmlns:a16="http://schemas.microsoft.com/office/drawing/2014/main" id="{D22464A3-0C99-4CED-95E0-7A9063BFF9E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697" name="TextBox 696">
          <a:extLst>
            <a:ext uri="{FF2B5EF4-FFF2-40B4-BE49-F238E27FC236}">
              <a16:creationId xmlns:a16="http://schemas.microsoft.com/office/drawing/2014/main" id="{9953DA44-D9E1-4028-AA9A-2770A19603A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698" name="TextBox 697">
          <a:extLst>
            <a:ext uri="{FF2B5EF4-FFF2-40B4-BE49-F238E27FC236}">
              <a16:creationId xmlns:a16="http://schemas.microsoft.com/office/drawing/2014/main" id="{6AF53DE8-8B9B-44C4-8DB4-92E32CE5FEC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699" name="TextBox 698">
          <a:extLst>
            <a:ext uri="{FF2B5EF4-FFF2-40B4-BE49-F238E27FC236}">
              <a16:creationId xmlns:a16="http://schemas.microsoft.com/office/drawing/2014/main" id="{13492326-0111-45E8-96C2-7F75FF626032}"/>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0" name="TextBox 699">
          <a:extLst>
            <a:ext uri="{FF2B5EF4-FFF2-40B4-BE49-F238E27FC236}">
              <a16:creationId xmlns:a16="http://schemas.microsoft.com/office/drawing/2014/main" id="{AEFE55A4-E7F8-4F3F-9324-DCA70587A1E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1" name="TextBox 700">
          <a:extLst>
            <a:ext uri="{FF2B5EF4-FFF2-40B4-BE49-F238E27FC236}">
              <a16:creationId xmlns:a16="http://schemas.microsoft.com/office/drawing/2014/main" id="{C2A4667F-3CAD-4F61-81CE-2CA569AD385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2" name="TextBox 701">
          <a:extLst>
            <a:ext uri="{FF2B5EF4-FFF2-40B4-BE49-F238E27FC236}">
              <a16:creationId xmlns:a16="http://schemas.microsoft.com/office/drawing/2014/main" id="{A29AB24F-8A86-4C53-BB3A-ECA03A22902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3" name="TextBox 702">
          <a:extLst>
            <a:ext uri="{FF2B5EF4-FFF2-40B4-BE49-F238E27FC236}">
              <a16:creationId xmlns:a16="http://schemas.microsoft.com/office/drawing/2014/main" id="{11A7DC20-713D-4EF2-81AF-188733DF434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4" name="TextBox 703">
          <a:extLst>
            <a:ext uri="{FF2B5EF4-FFF2-40B4-BE49-F238E27FC236}">
              <a16:creationId xmlns:a16="http://schemas.microsoft.com/office/drawing/2014/main" id="{E6F231F5-E467-4105-BFAE-24B6EDC1C9D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5" name="TextBox 704">
          <a:extLst>
            <a:ext uri="{FF2B5EF4-FFF2-40B4-BE49-F238E27FC236}">
              <a16:creationId xmlns:a16="http://schemas.microsoft.com/office/drawing/2014/main" id="{C373DDE5-45D2-4725-B05E-54F567AA82F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6" name="TextBox 705">
          <a:extLst>
            <a:ext uri="{FF2B5EF4-FFF2-40B4-BE49-F238E27FC236}">
              <a16:creationId xmlns:a16="http://schemas.microsoft.com/office/drawing/2014/main" id="{E72E5F27-E8F0-474F-B5B7-00F74A10AB0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7" name="TextBox 706">
          <a:extLst>
            <a:ext uri="{FF2B5EF4-FFF2-40B4-BE49-F238E27FC236}">
              <a16:creationId xmlns:a16="http://schemas.microsoft.com/office/drawing/2014/main" id="{6FBD4FEF-18F4-4ACD-B504-1EEC8834723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8" name="TextBox 707">
          <a:extLst>
            <a:ext uri="{FF2B5EF4-FFF2-40B4-BE49-F238E27FC236}">
              <a16:creationId xmlns:a16="http://schemas.microsoft.com/office/drawing/2014/main" id="{15375A7F-B5EB-41F7-8713-DD5C10DA2F7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09" name="TextBox 708">
          <a:extLst>
            <a:ext uri="{FF2B5EF4-FFF2-40B4-BE49-F238E27FC236}">
              <a16:creationId xmlns:a16="http://schemas.microsoft.com/office/drawing/2014/main" id="{A4E2B592-8488-4CEF-B575-152E935C990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0" name="TextBox 709">
          <a:extLst>
            <a:ext uri="{FF2B5EF4-FFF2-40B4-BE49-F238E27FC236}">
              <a16:creationId xmlns:a16="http://schemas.microsoft.com/office/drawing/2014/main" id="{E8828D2B-10D9-43C1-9A76-71C6291D4D5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1" name="TextBox 710">
          <a:extLst>
            <a:ext uri="{FF2B5EF4-FFF2-40B4-BE49-F238E27FC236}">
              <a16:creationId xmlns:a16="http://schemas.microsoft.com/office/drawing/2014/main" id="{5A259618-9B3A-4BDB-94CB-25AA00B412C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2" name="TextBox 711">
          <a:extLst>
            <a:ext uri="{FF2B5EF4-FFF2-40B4-BE49-F238E27FC236}">
              <a16:creationId xmlns:a16="http://schemas.microsoft.com/office/drawing/2014/main" id="{B32AFC56-8A94-4F18-B4CA-70B4F24FB4D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3" name="TextBox 712">
          <a:extLst>
            <a:ext uri="{FF2B5EF4-FFF2-40B4-BE49-F238E27FC236}">
              <a16:creationId xmlns:a16="http://schemas.microsoft.com/office/drawing/2014/main" id="{89E3842F-0087-4EF7-AA8A-421FC7A1E5E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4" name="TextBox 713">
          <a:extLst>
            <a:ext uri="{FF2B5EF4-FFF2-40B4-BE49-F238E27FC236}">
              <a16:creationId xmlns:a16="http://schemas.microsoft.com/office/drawing/2014/main" id="{25B9DB27-C4E4-427C-A5A2-7DE1DB33AB1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5" name="TextBox 714">
          <a:extLst>
            <a:ext uri="{FF2B5EF4-FFF2-40B4-BE49-F238E27FC236}">
              <a16:creationId xmlns:a16="http://schemas.microsoft.com/office/drawing/2014/main" id="{461F2B85-5A5F-4DA5-A84B-7EB6EAAC807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6" name="TextBox 715">
          <a:extLst>
            <a:ext uri="{FF2B5EF4-FFF2-40B4-BE49-F238E27FC236}">
              <a16:creationId xmlns:a16="http://schemas.microsoft.com/office/drawing/2014/main" id="{552AE1A6-5330-464E-AB3C-A77A843F4CE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7" name="TextBox 716">
          <a:extLst>
            <a:ext uri="{FF2B5EF4-FFF2-40B4-BE49-F238E27FC236}">
              <a16:creationId xmlns:a16="http://schemas.microsoft.com/office/drawing/2014/main" id="{800F4BDB-5625-4615-AE7E-1A0B2317E0A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8" name="TextBox 717">
          <a:extLst>
            <a:ext uri="{FF2B5EF4-FFF2-40B4-BE49-F238E27FC236}">
              <a16:creationId xmlns:a16="http://schemas.microsoft.com/office/drawing/2014/main" id="{4AA4C34E-0318-4AEE-B8B1-8CCC47BC9B5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19" name="TextBox 718">
          <a:extLst>
            <a:ext uri="{FF2B5EF4-FFF2-40B4-BE49-F238E27FC236}">
              <a16:creationId xmlns:a16="http://schemas.microsoft.com/office/drawing/2014/main" id="{87EA266B-A418-4031-95B7-3E6DE76F25B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0" name="TextBox 719">
          <a:extLst>
            <a:ext uri="{FF2B5EF4-FFF2-40B4-BE49-F238E27FC236}">
              <a16:creationId xmlns:a16="http://schemas.microsoft.com/office/drawing/2014/main" id="{9BEE98D8-089A-4F43-831D-3087B91091B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1" name="TextBox 720">
          <a:extLst>
            <a:ext uri="{FF2B5EF4-FFF2-40B4-BE49-F238E27FC236}">
              <a16:creationId xmlns:a16="http://schemas.microsoft.com/office/drawing/2014/main" id="{619360C7-A641-4C64-A95D-F445282E9872}"/>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2" name="TextBox 721">
          <a:extLst>
            <a:ext uri="{FF2B5EF4-FFF2-40B4-BE49-F238E27FC236}">
              <a16:creationId xmlns:a16="http://schemas.microsoft.com/office/drawing/2014/main" id="{935555D1-01A9-4C13-8B8C-F30982CE507B}"/>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3" name="TextBox 722">
          <a:extLst>
            <a:ext uri="{FF2B5EF4-FFF2-40B4-BE49-F238E27FC236}">
              <a16:creationId xmlns:a16="http://schemas.microsoft.com/office/drawing/2014/main" id="{C188ABAD-FB4B-4982-8389-93F78F470AD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4" name="TextBox 723">
          <a:extLst>
            <a:ext uri="{FF2B5EF4-FFF2-40B4-BE49-F238E27FC236}">
              <a16:creationId xmlns:a16="http://schemas.microsoft.com/office/drawing/2014/main" id="{D04A0D06-9C5B-45C7-BACB-275AFD71CAB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5" name="TextBox 724">
          <a:extLst>
            <a:ext uri="{FF2B5EF4-FFF2-40B4-BE49-F238E27FC236}">
              <a16:creationId xmlns:a16="http://schemas.microsoft.com/office/drawing/2014/main" id="{B6E76333-0618-4405-98CD-5DF9CEB834C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6" name="TextBox 725">
          <a:extLst>
            <a:ext uri="{FF2B5EF4-FFF2-40B4-BE49-F238E27FC236}">
              <a16:creationId xmlns:a16="http://schemas.microsoft.com/office/drawing/2014/main" id="{C17E6FA8-8161-494C-A708-C18F3843D07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7" name="TextBox 726">
          <a:extLst>
            <a:ext uri="{FF2B5EF4-FFF2-40B4-BE49-F238E27FC236}">
              <a16:creationId xmlns:a16="http://schemas.microsoft.com/office/drawing/2014/main" id="{CA25B97A-BF5B-47F7-BEDE-E203D101115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8" name="TextBox 727">
          <a:extLst>
            <a:ext uri="{FF2B5EF4-FFF2-40B4-BE49-F238E27FC236}">
              <a16:creationId xmlns:a16="http://schemas.microsoft.com/office/drawing/2014/main" id="{30D49A8E-33BD-4FD6-81A0-E25F2E120D5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29" name="TextBox 728">
          <a:extLst>
            <a:ext uri="{FF2B5EF4-FFF2-40B4-BE49-F238E27FC236}">
              <a16:creationId xmlns:a16="http://schemas.microsoft.com/office/drawing/2014/main" id="{920946B5-7AF8-44B2-8968-E880C14013F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0" name="TextBox 729">
          <a:extLst>
            <a:ext uri="{FF2B5EF4-FFF2-40B4-BE49-F238E27FC236}">
              <a16:creationId xmlns:a16="http://schemas.microsoft.com/office/drawing/2014/main" id="{F9F31B94-AB2B-4D8C-9992-8751105511F2}"/>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1" name="TextBox 730">
          <a:extLst>
            <a:ext uri="{FF2B5EF4-FFF2-40B4-BE49-F238E27FC236}">
              <a16:creationId xmlns:a16="http://schemas.microsoft.com/office/drawing/2014/main" id="{1296DA3A-1E5C-4CC5-8AD2-4E4F28A261B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2" name="TextBox 731">
          <a:extLst>
            <a:ext uri="{FF2B5EF4-FFF2-40B4-BE49-F238E27FC236}">
              <a16:creationId xmlns:a16="http://schemas.microsoft.com/office/drawing/2014/main" id="{17F96954-ACDB-4ACD-9ED5-C79710102DA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3" name="TextBox 732">
          <a:extLst>
            <a:ext uri="{FF2B5EF4-FFF2-40B4-BE49-F238E27FC236}">
              <a16:creationId xmlns:a16="http://schemas.microsoft.com/office/drawing/2014/main" id="{054EFCAB-472D-40A2-806C-B002E6FBFEB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4" name="TextBox 733">
          <a:extLst>
            <a:ext uri="{FF2B5EF4-FFF2-40B4-BE49-F238E27FC236}">
              <a16:creationId xmlns:a16="http://schemas.microsoft.com/office/drawing/2014/main" id="{C979A710-752A-4CB3-9F62-BE8C0FC766D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5" name="TextBox 734">
          <a:extLst>
            <a:ext uri="{FF2B5EF4-FFF2-40B4-BE49-F238E27FC236}">
              <a16:creationId xmlns:a16="http://schemas.microsoft.com/office/drawing/2014/main" id="{E519F435-F1A2-41D1-913F-E8A5C837469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6" name="TextBox 735">
          <a:extLst>
            <a:ext uri="{FF2B5EF4-FFF2-40B4-BE49-F238E27FC236}">
              <a16:creationId xmlns:a16="http://schemas.microsoft.com/office/drawing/2014/main" id="{A548CED1-3D9A-4EE6-97BA-4FA2ADEB040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7" name="TextBox 736">
          <a:extLst>
            <a:ext uri="{FF2B5EF4-FFF2-40B4-BE49-F238E27FC236}">
              <a16:creationId xmlns:a16="http://schemas.microsoft.com/office/drawing/2014/main" id="{38E23286-03B2-4233-99CC-3B38521A538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8" name="TextBox 737">
          <a:extLst>
            <a:ext uri="{FF2B5EF4-FFF2-40B4-BE49-F238E27FC236}">
              <a16:creationId xmlns:a16="http://schemas.microsoft.com/office/drawing/2014/main" id="{22FE1D26-16E0-4829-A355-2E78652CC02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39" name="TextBox 738">
          <a:extLst>
            <a:ext uri="{FF2B5EF4-FFF2-40B4-BE49-F238E27FC236}">
              <a16:creationId xmlns:a16="http://schemas.microsoft.com/office/drawing/2014/main" id="{03031E10-9A13-4170-87F2-F45EC1B1DEFB}"/>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40" name="TextBox 739">
          <a:extLst>
            <a:ext uri="{FF2B5EF4-FFF2-40B4-BE49-F238E27FC236}">
              <a16:creationId xmlns:a16="http://schemas.microsoft.com/office/drawing/2014/main" id="{127BB0A8-BD00-4881-8AE8-28440C49982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41" name="TextBox 740">
          <a:extLst>
            <a:ext uri="{FF2B5EF4-FFF2-40B4-BE49-F238E27FC236}">
              <a16:creationId xmlns:a16="http://schemas.microsoft.com/office/drawing/2014/main" id="{45A8590A-31E6-40A0-A8D9-F973B507F6C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42" name="TextBox 741">
          <a:extLst>
            <a:ext uri="{FF2B5EF4-FFF2-40B4-BE49-F238E27FC236}">
              <a16:creationId xmlns:a16="http://schemas.microsoft.com/office/drawing/2014/main" id="{25D03FEB-BA72-4D07-AE37-C7BECC39FA2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43" name="TextBox 742">
          <a:extLst>
            <a:ext uri="{FF2B5EF4-FFF2-40B4-BE49-F238E27FC236}">
              <a16:creationId xmlns:a16="http://schemas.microsoft.com/office/drawing/2014/main" id="{875A02FA-9733-4889-B7F4-362EB874DBB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44" name="TextBox 743">
          <a:extLst>
            <a:ext uri="{FF2B5EF4-FFF2-40B4-BE49-F238E27FC236}">
              <a16:creationId xmlns:a16="http://schemas.microsoft.com/office/drawing/2014/main" id="{9A9A111D-3190-4744-B535-346F42E7D2D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45" name="TextBox 744">
          <a:extLst>
            <a:ext uri="{FF2B5EF4-FFF2-40B4-BE49-F238E27FC236}">
              <a16:creationId xmlns:a16="http://schemas.microsoft.com/office/drawing/2014/main" id="{B2479577-C5AB-44FE-9283-ADE7AD657A1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46" name="TextBox 745">
          <a:extLst>
            <a:ext uri="{FF2B5EF4-FFF2-40B4-BE49-F238E27FC236}">
              <a16:creationId xmlns:a16="http://schemas.microsoft.com/office/drawing/2014/main" id="{8CC280DA-6234-424D-8490-AD160C839721}"/>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47" name="TextBox 746">
          <a:extLst>
            <a:ext uri="{FF2B5EF4-FFF2-40B4-BE49-F238E27FC236}">
              <a16:creationId xmlns:a16="http://schemas.microsoft.com/office/drawing/2014/main" id="{3EF651D7-2436-43D1-A552-8A7DA0CF8189}"/>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48" name="TextBox 747">
          <a:extLst>
            <a:ext uri="{FF2B5EF4-FFF2-40B4-BE49-F238E27FC236}">
              <a16:creationId xmlns:a16="http://schemas.microsoft.com/office/drawing/2014/main" id="{C5EF882D-1764-4DEC-8A05-AC227D542536}"/>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49" name="TextBox 748">
          <a:extLst>
            <a:ext uri="{FF2B5EF4-FFF2-40B4-BE49-F238E27FC236}">
              <a16:creationId xmlns:a16="http://schemas.microsoft.com/office/drawing/2014/main" id="{D34501D9-BF22-415F-AAFE-253DB398F459}"/>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0" name="TextBox 749">
          <a:extLst>
            <a:ext uri="{FF2B5EF4-FFF2-40B4-BE49-F238E27FC236}">
              <a16:creationId xmlns:a16="http://schemas.microsoft.com/office/drawing/2014/main" id="{9217F67D-DBC1-4879-B4C4-0D135B2C5E32}"/>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1" name="TextBox 750">
          <a:extLst>
            <a:ext uri="{FF2B5EF4-FFF2-40B4-BE49-F238E27FC236}">
              <a16:creationId xmlns:a16="http://schemas.microsoft.com/office/drawing/2014/main" id="{89E0464C-8164-4FB8-A177-BF6E235792F7}"/>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2" name="TextBox 751">
          <a:extLst>
            <a:ext uri="{FF2B5EF4-FFF2-40B4-BE49-F238E27FC236}">
              <a16:creationId xmlns:a16="http://schemas.microsoft.com/office/drawing/2014/main" id="{3C5ECA2A-0D27-460E-BFFE-67A8FF9773A1}"/>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3" name="TextBox 752">
          <a:extLst>
            <a:ext uri="{FF2B5EF4-FFF2-40B4-BE49-F238E27FC236}">
              <a16:creationId xmlns:a16="http://schemas.microsoft.com/office/drawing/2014/main" id="{8EC22CC5-47E8-41AB-AAE7-77D6E936685D}"/>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4" name="TextBox 753">
          <a:extLst>
            <a:ext uri="{FF2B5EF4-FFF2-40B4-BE49-F238E27FC236}">
              <a16:creationId xmlns:a16="http://schemas.microsoft.com/office/drawing/2014/main" id="{E8D981D1-DA51-4D7F-829F-1400D6D97691}"/>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5" name="TextBox 754">
          <a:extLst>
            <a:ext uri="{FF2B5EF4-FFF2-40B4-BE49-F238E27FC236}">
              <a16:creationId xmlns:a16="http://schemas.microsoft.com/office/drawing/2014/main" id="{19F30734-86D3-4525-82DA-8A16CEB07780}"/>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6" name="TextBox 755">
          <a:extLst>
            <a:ext uri="{FF2B5EF4-FFF2-40B4-BE49-F238E27FC236}">
              <a16:creationId xmlns:a16="http://schemas.microsoft.com/office/drawing/2014/main" id="{9E31F634-5870-4C8D-A868-EF9605BAF2D5}"/>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7" name="TextBox 756">
          <a:extLst>
            <a:ext uri="{FF2B5EF4-FFF2-40B4-BE49-F238E27FC236}">
              <a16:creationId xmlns:a16="http://schemas.microsoft.com/office/drawing/2014/main" id="{0BAE94E8-27C6-4445-B41E-11F3D7424501}"/>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8" name="TextBox 757">
          <a:extLst>
            <a:ext uri="{FF2B5EF4-FFF2-40B4-BE49-F238E27FC236}">
              <a16:creationId xmlns:a16="http://schemas.microsoft.com/office/drawing/2014/main" id="{894E4D13-8C5E-4780-B278-38E2C29E4FA4}"/>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59" name="TextBox 758">
          <a:extLst>
            <a:ext uri="{FF2B5EF4-FFF2-40B4-BE49-F238E27FC236}">
              <a16:creationId xmlns:a16="http://schemas.microsoft.com/office/drawing/2014/main" id="{C10FF054-B089-491B-B03F-606DC453C912}"/>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730</xdr:row>
      <xdr:rowOff>0</xdr:rowOff>
    </xdr:from>
    <xdr:ext cx="184731" cy="264560"/>
    <xdr:sp macro="" textlink="">
      <xdr:nvSpPr>
        <xdr:cNvPr id="760" name="TextBox 759">
          <a:extLst>
            <a:ext uri="{FF2B5EF4-FFF2-40B4-BE49-F238E27FC236}">
              <a16:creationId xmlns:a16="http://schemas.microsoft.com/office/drawing/2014/main" id="{10541976-B26D-435F-A293-6E4995C5CCC1}"/>
            </a:ext>
          </a:extLst>
        </xdr:cNvPr>
        <xdr:cNvSpPr txBox="1"/>
      </xdr:nvSpPr>
      <xdr:spPr>
        <a:xfrm>
          <a:off x="9829800" y="232920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1" name="TextBox 760">
          <a:extLst>
            <a:ext uri="{FF2B5EF4-FFF2-40B4-BE49-F238E27FC236}">
              <a16:creationId xmlns:a16="http://schemas.microsoft.com/office/drawing/2014/main" id="{6F95F1CF-204F-447B-9159-27AFBDA90B08}"/>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2" name="TextBox 761">
          <a:extLst>
            <a:ext uri="{FF2B5EF4-FFF2-40B4-BE49-F238E27FC236}">
              <a16:creationId xmlns:a16="http://schemas.microsoft.com/office/drawing/2014/main" id="{63B5DA94-29DD-40B3-A847-8C730827E64E}"/>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3" name="TextBox 762">
          <a:extLst>
            <a:ext uri="{FF2B5EF4-FFF2-40B4-BE49-F238E27FC236}">
              <a16:creationId xmlns:a16="http://schemas.microsoft.com/office/drawing/2014/main" id="{3D9CC79C-312E-42B9-8557-327F32662A6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4" name="TextBox 763">
          <a:extLst>
            <a:ext uri="{FF2B5EF4-FFF2-40B4-BE49-F238E27FC236}">
              <a16:creationId xmlns:a16="http://schemas.microsoft.com/office/drawing/2014/main" id="{939E34FA-9783-4339-A7D9-71B883ACF0E0}"/>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5" name="TextBox 764">
          <a:extLst>
            <a:ext uri="{FF2B5EF4-FFF2-40B4-BE49-F238E27FC236}">
              <a16:creationId xmlns:a16="http://schemas.microsoft.com/office/drawing/2014/main" id="{B77595E2-15B4-4DE9-A890-A157A6E224A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6" name="TextBox 765">
          <a:extLst>
            <a:ext uri="{FF2B5EF4-FFF2-40B4-BE49-F238E27FC236}">
              <a16:creationId xmlns:a16="http://schemas.microsoft.com/office/drawing/2014/main" id="{891C1227-82C1-4504-AE01-E26A7565B967}"/>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7" name="TextBox 766">
          <a:extLst>
            <a:ext uri="{FF2B5EF4-FFF2-40B4-BE49-F238E27FC236}">
              <a16:creationId xmlns:a16="http://schemas.microsoft.com/office/drawing/2014/main" id="{34C025A7-619D-47B1-8546-6FBC5C02055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8" name="TextBox 767">
          <a:extLst>
            <a:ext uri="{FF2B5EF4-FFF2-40B4-BE49-F238E27FC236}">
              <a16:creationId xmlns:a16="http://schemas.microsoft.com/office/drawing/2014/main" id="{D3D0481B-25BA-400D-9824-9B7744768782}"/>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69" name="TextBox 768">
          <a:extLst>
            <a:ext uri="{FF2B5EF4-FFF2-40B4-BE49-F238E27FC236}">
              <a16:creationId xmlns:a16="http://schemas.microsoft.com/office/drawing/2014/main" id="{4A482A6C-EB1E-405E-9EBD-8F7381E8381C}"/>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0" name="TextBox 769">
          <a:extLst>
            <a:ext uri="{FF2B5EF4-FFF2-40B4-BE49-F238E27FC236}">
              <a16:creationId xmlns:a16="http://schemas.microsoft.com/office/drawing/2014/main" id="{C2BC5C94-7D51-46E1-90EF-D2D8FD9E2F25}"/>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1" name="TextBox 770">
          <a:extLst>
            <a:ext uri="{FF2B5EF4-FFF2-40B4-BE49-F238E27FC236}">
              <a16:creationId xmlns:a16="http://schemas.microsoft.com/office/drawing/2014/main" id="{10676723-C5A9-433A-8204-6993426748F9}"/>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2" name="TextBox 771">
          <a:extLst>
            <a:ext uri="{FF2B5EF4-FFF2-40B4-BE49-F238E27FC236}">
              <a16:creationId xmlns:a16="http://schemas.microsoft.com/office/drawing/2014/main" id="{C9DA8D03-A347-446F-A5C0-843ABE0FA73A}"/>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3" name="TextBox 772">
          <a:extLst>
            <a:ext uri="{FF2B5EF4-FFF2-40B4-BE49-F238E27FC236}">
              <a16:creationId xmlns:a16="http://schemas.microsoft.com/office/drawing/2014/main" id="{9A23B794-F159-4EA8-940D-B3FD26AE8C4C}"/>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4" name="TextBox 773">
          <a:extLst>
            <a:ext uri="{FF2B5EF4-FFF2-40B4-BE49-F238E27FC236}">
              <a16:creationId xmlns:a16="http://schemas.microsoft.com/office/drawing/2014/main" id="{105329E6-048C-4DC4-99E9-AB514864ED78}"/>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5" name="TextBox 774">
          <a:extLst>
            <a:ext uri="{FF2B5EF4-FFF2-40B4-BE49-F238E27FC236}">
              <a16:creationId xmlns:a16="http://schemas.microsoft.com/office/drawing/2014/main" id="{B30648A6-EC23-4CCC-9DA8-51F899303C40}"/>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6" name="TextBox 775">
          <a:extLst>
            <a:ext uri="{FF2B5EF4-FFF2-40B4-BE49-F238E27FC236}">
              <a16:creationId xmlns:a16="http://schemas.microsoft.com/office/drawing/2014/main" id="{56A94649-6B21-4B29-B2C6-AD32A7F01D68}"/>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7" name="TextBox 776">
          <a:extLst>
            <a:ext uri="{FF2B5EF4-FFF2-40B4-BE49-F238E27FC236}">
              <a16:creationId xmlns:a16="http://schemas.microsoft.com/office/drawing/2014/main" id="{AD73ECE2-C8B9-4091-BFE7-92BADFACB914}"/>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8" name="TextBox 777">
          <a:extLst>
            <a:ext uri="{FF2B5EF4-FFF2-40B4-BE49-F238E27FC236}">
              <a16:creationId xmlns:a16="http://schemas.microsoft.com/office/drawing/2014/main" id="{B14CC110-A2DA-419C-8BAE-0AE226EE9DDF}"/>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79" name="TextBox 778">
          <a:extLst>
            <a:ext uri="{FF2B5EF4-FFF2-40B4-BE49-F238E27FC236}">
              <a16:creationId xmlns:a16="http://schemas.microsoft.com/office/drawing/2014/main" id="{43401B40-35A8-478D-8C17-A397E4FF8E71}"/>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80" name="TextBox 779">
          <a:extLst>
            <a:ext uri="{FF2B5EF4-FFF2-40B4-BE49-F238E27FC236}">
              <a16:creationId xmlns:a16="http://schemas.microsoft.com/office/drawing/2014/main" id="{F10E527D-EB8C-446E-AE7F-B9480B29ACF9}"/>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81" name="TextBox 780">
          <a:extLst>
            <a:ext uri="{FF2B5EF4-FFF2-40B4-BE49-F238E27FC236}">
              <a16:creationId xmlns:a16="http://schemas.microsoft.com/office/drawing/2014/main" id="{AC54AB65-FC27-45AF-BB3E-00B1EFD9397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82" name="TextBox 781">
          <a:extLst>
            <a:ext uri="{FF2B5EF4-FFF2-40B4-BE49-F238E27FC236}">
              <a16:creationId xmlns:a16="http://schemas.microsoft.com/office/drawing/2014/main" id="{BCD31177-5ED8-4758-B87C-3D5D028067F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83" name="TextBox 782">
          <a:extLst>
            <a:ext uri="{FF2B5EF4-FFF2-40B4-BE49-F238E27FC236}">
              <a16:creationId xmlns:a16="http://schemas.microsoft.com/office/drawing/2014/main" id="{6808270D-5D12-4AF7-A28E-CA901BFFFBAE}"/>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84" name="TextBox 783">
          <a:extLst>
            <a:ext uri="{FF2B5EF4-FFF2-40B4-BE49-F238E27FC236}">
              <a16:creationId xmlns:a16="http://schemas.microsoft.com/office/drawing/2014/main" id="{7068C040-2259-4AE1-BEC4-BC8D6967B13B}"/>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728</xdr:row>
      <xdr:rowOff>0</xdr:rowOff>
    </xdr:from>
    <xdr:ext cx="184731" cy="264560"/>
    <xdr:sp macro="" textlink="">
      <xdr:nvSpPr>
        <xdr:cNvPr id="785" name="TextBox 784">
          <a:extLst>
            <a:ext uri="{FF2B5EF4-FFF2-40B4-BE49-F238E27FC236}">
              <a16:creationId xmlns:a16="http://schemas.microsoft.com/office/drawing/2014/main" id="{D5653AAF-EC91-463B-A40E-F0F3495EFFB8}"/>
            </a:ext>
          </a:extLst>
        </xdr:cNvPr>
        <xdr:cNvSpPr txBox="1"/>
      </xdr:nvSpPr>
      <xdr:spPr>
        <a:xfrm>
          <a:off x="9829800" y="23253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86" name="TextBox 785">
          <a:extLst>
            <a:ext uri="{FF2B5EF4-FFF2-40B4-BE49-F238E27FC236}">
              <a16:creationId xmlns:a16="http://schemas.microsoft.com/office/drawing/2014/main" id="{B8CE84E5-E1D5-4957-B2E5-1FCC511E29E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87" name="TextBox 786">
          <a:extLst>
            <a:ext uri="{FF2B5EF4-FFF2-40B4-BE49-F238E27FC236}">
              <a16:creationId xmlns:a16="http://schemas.microsoft.com/office/drawing/2014/main" id="{1ABA473F-6187-4213-90AA-D312119FC13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88" name="TextBox 787">
          <a:extLst>
            <a:ext uri="{FF2B5EF4-FFF2-40B4-BE49-F238E27FC236}">
              <a16:creationId xmlns:a16="http://schemas.microsoft.com/office/drawing/2014/main" id="{4F463E47-93A6-4CC2-9698-2AB48EB0625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89" name="TextBox 788">
          <a:extLst>
            <a:ext uri="{FF2B5EF4-FFF2-40B4-BE49-F238E27FC236}">
              <a16:creationId xmlns:a16="http://schemas.microsoft.com/office/drawing/2014/main" id="{D20EC629-8A06-4311-A607-FC9A596ECFA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0" name="TextBox 789">
          <a:extLst>
            <a:ext uri="{FF2B5EF4-FFF2-40B4-BE49-F238E27FC236}">
              <a16:creationId xmlns:a16="http://schemas.microsoft.com/office/drawing/2014/main" id="{4B2FF6C0-884E-41BD-B014-3F9015C2B3A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1" name="TextBox 790">
          <a:extLst>
            <a:ext uri="{FF2B5EF4-FFF2-40B4-BE49-F238E27FC236}">
              <a16:creationId xmlns:a16="http://schemas.microsoft.com/office/drawing/2014/main" id="{810223C8-745F-4434-AAA8-B98547E893E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2" name="TextBox 791">
          <a:extLst>
            <a:ext uri="{FF2B5EF4-FFF2-40B4-BE49-F238E27FC236}">
              <a16:creationId xmlns:a16="http://schemas.microsoft.com/office/drawing/2014/main" id="{0506CDB2-4561-41E0-85ED-B0402622B5F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3" name="TextBox 792">
          <a:extLst>
            <a:ext uri="{FF2B5EF4-FFF2-40B4-BE49-F238E27FC236}">
              <a16:creationId xmlns:a16="http://schemas.microsoft.com/office/drawing/2014/main" id="{64476F4E-EA41-4839-BFBF-95645CD2862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4" name="TextBox 793">
          <a:extLst>
            <a:ext uri="{FF2B5EF4-FFF2-40B4-BE49-F238E27FC236}">
              <a16:creationId xmlns:a16="http://schemas.microsoft.com/office/drawing/2014/main" id="{B7A44D64-812C-4E6C-808F-73924D9BE64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5" name="TextBox 794">
          <a:extLst>
            <a:ext uri="{FF2B5EF4-FFF2-40B4-BE49-F238E27FC236}">
              <a16:creationId xmlns:a16="http://schemas.microsoft.com/office/drawing/2014/main" id="{6F668E2F-71A9-4830-B437-3C2415B523C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6" name="TextBox 795">
          <a:extLst>
            <a:ext uri="{FF2B5EF4-FFF2-40B4-BE49-F238E27FC236}">
              <a16:creationId xmlns:a16="http://schemas.microsoft.com/office/drawing/2014/main" id="{9AE0A242-0C40-4728-B766-4EBAD9717B1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7" name="TextBox 796">
          <a:extLst>
            <a:ext uri="{FF2B5EF4-FFF2-40B4-BE49-F238E27FC236}">
              <a16:creationId xmlns:a16="http://schemas.microsoft.com/office/drawing/2014/main" id="{970D7DB1-1006-4E9E-8D3B-8E978571BF4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8" name="TextBox 797">
          <a:extLst>
            <a:ext uri="{FF2B5EF4-FFF2-40B4-BE49-F238E27FC236}">
              <a16:creationId xmlns:a16="http://schemas.microsoft.com/office/drawing/2014/main" id="{C3DDC455-2528-4E4B-B030-87EA6BEBBDC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799" name="TextBox 798">
          <a:extLst>
            <a:ext uri="{FF2B5EF4-FFF2-40B4-BE49-F238E27FC236}">
              <a16:creationId xmlns:a16="http://schemas.microsoft.com/office/drawing/2014/main" id="{943D9DE5-5873-44EE-A92E-92084684FF5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0" name="TextBox 799">
          <a:extLst>
            <a:ext uri="{FF2B5EF4-FFF2-40B4-BE49-F238E27FC236}">
              <a16:creationId xmlns:a16="http://schemas.microsoft.com/office/drawing/2014/main" id="{1E332414-8372-47EF-BCC3-49F6F98F405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1" name="TextBox 800">
          <a:extLst>
            <a:ext uri="{FF2B5EF4-FFF2-40B4-BE49-F238E27FC236}">
              <a16:creationId xmlns:a16="http://schemas.microsoft.com/office/drawing/2014/main" id="{3B9588EA-342D-4218-AA9D-B281F1168F8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2" name="TextBox 801">
          <a:extLst>
            <a:ext uri="{FF2B5EF4-FFF2-40B4-BE49-F238E27FC236}">
              <a16:creationId xmlns:a16="http://schemas.microsoft.com/office/drawing/2014/main" id="{ED86D2DD-BF78-478E-B865-FBA49990BE7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3" name="TextBox 802">
          <a:extLst>
            <a:ext uri="{FF2B5EF4-FFF2-40B4-BE49-F238E27FC236}">
              <a16:creationId xmlns:a16="http://schemas.microsoft.com/office/drawing/2014/main" id="{B9482E9E-5AA6-4C90-838E-63998E3E856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4" name="TextBox 803">
          <a:extLst>
            <a:ext uri="{FF2B5EF4-FFF2-40B4-BE49-F238E27FC236}">
              <a16:creationId xmlns:a16="http://schemas.microsoft.com/office/drawing/2014/main" id="{FF85BAF8-2996-4527-AA5D-C280F5FFF36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5" name="TextBox 804">
          <a:extLst>
            <a:ext uri="{FF2B5EF4-FFF2-40B4-BE49-F238E27FC236}">
              <a16:creationId xmlns:a16="http://schemas.microsoft.com/office/drawing/2014/main" id="{5467D481-2538-4385-92A2-269C5BFDF5A2}"/>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6" name="TextBox 805">
          <a:extLst>
            <a:ext uri="{FF2B5EF4-FFF2-40B4-BE49-F238E27FC236}">
              <a16:creationId xmlns:a16="http://schemas.microsoft.com/office/drawing/2014/main" id="{A68AB1C1-81F9-48D7-852D-94D4921EBE4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7" name="TextBox 806">
          <a:extLst>
            <a:ext uri="{FF2B5EF4-FFF2-40B4-BE49-F238E27FC236}">
              <a16:creationId xmlns:a16="http://schemas.microsoft.com/office/drawing/2014/main" id="{D6A1ABFF-4B81-46C6-8176-A2150A54BB7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8" name="TextBox 807">
          <a:extLst>
            <a:ext uri="{FF2B5EF4-FFF2-40B4-BE49-F238E27FC236}">
              <a16:creationId xmlns:a16="http://schemas.microsoft.com/office/drawing/2014/main" id="{AB64DC83-F7DF-4D12-AC28-C44C2D13BB1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09" name="TextBox 808">
          <a:extLst>
            <a:ext uri="{FF2B5EF4-FFF2-40B4-BE49-F238E27FC236}">
              <a16:creationId xmlns:a16="http://schemas.microsoft.com/office/drawing/2014/main" id="{25670322-CF4A-4558-B641-EB8EFE8432D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0" name="TextBox 809">
          <a:extLst>
            <a:ext uri="{FF2B5EF4-FFF2-40B4-BE49-F238E27FC236}">
              <a16:creationId xmlns:a16="http://schemas.microsoft.com/office/drawing/2014/main" id="{7AA83510-2FE6-4725-8829-7523F9A0F7A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1" name="TextBox 810">
          <a:extLst>
            <a:ext uri="{FF2B5EF4-FFF2-40B4-BE49-F238E27FC236}">
              <a16:creationId xmlns:a16="http://schemas.microsoft.com/office/drawing/2014/main" id="{D8BB8E3F-5BB9-43DB-8636-10FBCA02CB7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2" name="TextBox 811">
          <a:extLst>
            <a:ext uri="{FF2B5EF4-FFF2-40B4-BE49-F238E27FC236}">
              <a16:creationId xmlns:a16="http://schemas.microsoft.com/office/drawing/2014/main" id="{086E2FA8-34D0-4E4C-A9D8-A2BD778B684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3" name="TextBox 812">
          <a:extLst>
            <a:ext uri="{FF2B5EF4-FFF2-40B4-BE49-F238E27FC236}">
              <a16:creationId xmlns:a16="http://schemas.microsoft.com/office/drawing/2014/main" id="{832170F8-E8F5-4076-A7C4-88B2D5106C2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4" name="TextBox 813">
          <a:extLst>
            <a:ext uri="{FF2B5EF4-FFF2-40B4-BE49-F238E27FC236}">
              <a16:creationId xmlns:a16="http://schemas.microsoft.com/office/drawing/2014/main" id="{7003E426-814B-46ED-8046-25CE33BE005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5" name="TextBox 814">
          <a:extLst>
            <a:ext uri="{FF2B5EF4-FFF2-40B4-BE49-F238E27FC236}">
              <a16:creationId xmlns:a16="http://schemas.microsoft.com/office/drawing/2014/main" id="{5B540141-1BC3-4E1B-B7BE-61DE03454BA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6" name="TextBox 815">
          <a:extLst>
            <a:ext uri="{FF2B5EF4-FFF2-40B4-BE49-F238E27FC236}">
              <a16:creationId xmlns:a16="http://schemas.microsoft.com/office/drawing/2014/main" id="{45216E0F-FF0E-4B81-BF74-8F776BE8429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7" name="TextBox 816">
          <a:extLst>
            <a:ext uri="{FF2B5EF4-FFF2-40B4-BE49-F238E27FC236}">
              <a16:creationId xmlns:a16="http://schemas.microsoft.com/office/drawing/2014/main" id="{33E60155-1A21-4284-822A-5982FF6837B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8" name="TextBox 817">
          <a:extLst>
            <a:ext uri="{FF2B5EF4-FFF2-40B4-BE49-F238E27FC236}">
              <a16:creationId xmlns:a16="http://schemas.microsoft.com/office/drawing/2014/main" id="{11E987A3-0920-4492-9B1F-D2A1BFEE69C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19" name="TextBox 818">
          <a:extLst>
            <a:ext uri="{FF2B5EF4-FFF2-40B4-BE49-F238E27FC236}">
              <a16:creationId xmlns:a16="http://schemas.microsoft.com/office/drawing/2014/main" id="{E0EF2A01-4F1F-4855-879E-17A2EDE8FF8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0" name="TextBox 819">
          <a:extLst>
            <a:ext uri="{FF2B5EF4-FFF2-40B4-BE49-F238E27FC236}">
              <a16:creationId xmlns:a16="http://schemas.microsoft.com/office/drawing/2014/main" id="{4A06C180-919E-47ED-A56E-E69B5EB9356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1" name="TextBox 820">
          <a:extLst>
            <a:ext uri="{FF2B5EF4-FFF2-40B4-BE49-F238E27FC236}">
              <a16:creationId xmlns:a16="http://schemas.microsoft.com/office/drawing/2014/main" id="{E2311DA8-55A3-4654-8FA6-2026285A44C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2" name="TextBox 821">
          <a:extLst>
            <a:ext uri="{FF2B5EF4-FFF2-40B4-BE49-F238E27FC236}">
              <a16:creationId xmlns:a16="http://schemas.microsoft.com/office/drawing/2014/main" id="{C1CE81D7-B673-4963-9CCE-4FF0422DB0A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3" name="TextBox 822">
          <a:extLst>
            <a:ext uri="{FF2B5EF4-FFF2-40B4-BE49-F238E27FC236}">
              <a16:creationId xmlns:a16="http://schemas.microsoft.com/office/drawing/2014/main" id="{B1514A51-F75E-4360-B1DC-AF86F6F6F5A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4" name="TextBox 823">
          <a:extLst>
            <a:ext uri="{FF2B5EF4-FFF2-40B4-BE49-F238E27FC236}">
              <a16:creationId xmlns:a16="http://schemas.microsoft.com/office/drawing/2014/main" id="{FE7CBE1F-58EA-4434-975D-56E3972B813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5" name="TextBox 824">
          <a:extLst>
            <a:ext uri="{FF2B5EF4-FFF2-40B4-BE49-F238E27FC236}">
              <a16:creationId xmlns:a16="http://schemas.microsoft.com/office/drawing/2014/main" id="{9B175D24-2134-43D1-A9EB-7DF80D328E5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6" name="TextBox 825">
          <a:extLst>
            <a:ext uri="{FF2B5EF4-FFF2-40B4-BE49-F238E27FC236}">
              <a16:creationId xmlns:a16="http://schemas.microsoft.com/office/drawing/2014/main" id="{C1726A8C-1937-401D-BA63-4EE9FFF9411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7" name="TextBox 826">
          <a:extLst>
            <a:ext uri="{FF2B5EF4-FFF2-40B4-BE49-F238E27FC236}">
              <a16:creationId xmlns:a16="http://schemas.microsoft.com/office/drawing/2014/main" id="{8A8B7F9F-65AE-4B75-AC76-A6A866EA3A5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8" name="TextBox 827">
          <a:extLst>
            <a:ext uri="{FF2B5EF4-FFF2-40B4-BE49-F238E27FC236}">
              <a16:creationId xmlns:a16="http://schemas.microsoft.com/office/drawing/2014/main" id="{A6EF9733-2161-4D1A-A654-A12141010B8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29" name="TextBox 828">
          <a:extLst>
            <a:ext uri="{FF2B5EF4-FFF2-40B4-BE49-F238E27FC236}">
              <a16:creationId xmlns:a16="http://schemas.microsoft.com/office/drawing/2014/main" id="{7C6C4BA4-F96C-4475-B5E6-6BFCF669ED7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0" name="TextBox 829">
          <a:extLst>
            <a:ext uri="{FF2B5EF4-FFF2-40B4-BE49-F238E27FC236}">
              <a16:creationId xmlns:a16="http://schemas.microsoft.com/office/drawing/2014/main" id="{823691D0-DAC0-4A16-BCDC-50D9EBE0967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1" name="TextBox 830">
          <a:extLst>
            <a:ext uri="{FF2B5EF4-FFF2-40B4-BE49-F238E27FC236}">
              <a16:creationId xmlns:a16="http://schemas.microsoft.com/office/drawing/2014/main" id="{41207387-1A5D-4BB5-A57F-4D7743D9A59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2" name="TextBox 831">
          <a:extLst>
            <a:ext uri="{FF2B5EF4-FFF2-40B4-BE49-F238E27FC236}">
              <a16:creationId xmlns:a16="http://schemas.microsoft.com/office/drawing/2014/main" id="{CF3AD85A-7307-4C2C-9B14-6C3C11E14D3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3" name="TextBox 832">
          <a:extLst>
            <a:ext uri="{FF2B5EF4-FFF2-40B4-BE49-F238E27FC236}">
              <a16:creationId xmlns:a16="http://schemas.microsoft.com/office/drawing/2014/main" id="{E80568C3-5159-40F3-897A-18F3A5370DC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4" name="TextBox 833">
          <a:extLst>
            <a:ext uri="{FF2B5EF4-FFF2-40B4-BE49-F238E27FC236}">
              <a16:creationId xmlns:a16="http://schemas.microsoft.com/office/drawing/2014/main" id="{015A0A72-2E1C-4102-A6F3-51D8EA00702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5" name="TextBox 834">
          <a:extLst>
            <a:ext uri="{FF2B5EF4-FFF2-40B4-BE49-F238E27FC236}">
              <a16:creationId xmlns:a16="http://schemas.microsoft.com/office/drawing/2014/main" id="{508D8F4E-DE21-421B-B68A-7828879149F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6" name="TextBox 835">
          <a:extLst>
            <a:ext uri="{FF2B5EF4-FFF2-40B4-BE49-F238E27FC236}">
              <a16:creationId xmlns:a16="http://schemas.microsoft.com/office/drawing/2014/main" id="{2F1BB0D7-11CA-4912-A015-996BFA97C45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7" name="TextBox 836">
          <a:extLst>
            <a:ext uri="{FF2B5EF4-FFF2-40B4-BE49-F238E27FC236}">
              <a16:creationId xmlns:a16="http://schemas.microsoft.com/office/drawing/2014/main" id="{9269BE01-7984-439C-839E-97AF1DCF8C1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8" name="TextBox 837">
          <a:extLst>
            <a:ext uri="{FF2B5EF4-FFF2-40B4-BE49-F238E27FC236}">
              <a16:creationId xmlns:a16="http://schemas.microsoft.com/office/drawing/2014/main" id="{1A53A49D-D798-45BD-85AB-8A27F1EC862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39" name="TextBox 838">
          <a:extLst>
            <a:ext uri="{FF2B5EF4-FFF2-40B4-BE49-F238E27FC236}">
              <a16:creationId xmlns:a16="http://schemas.microsoft.com/office/drawing/2014/main" id="{C9DC4BBC-B00A-4529-B65E-E0EEE787A48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0" name="TextBox 839">
          <a:extLst>
            <a:ext uri="{FF2B5EF4-FFF2-40B4-BE49-F238E27FC236}">
              <a16:creationId xmlns:a16="http://schemas.microsoft.com/office/drawing/2014/main" id="{9E1C0586-A2E6-4881-B012-EA222F025F2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1" name="TextBox 840">
          <a:extLst>
            <a:ext uri="{FF2B5EF4-FFF2-40B4-BE49-F238E27FC236}">
              <a16:creationId xmlns:a16="http://schemas.microsoft.com/office/drawing/2014/main" id="{EB4C57A6-C0A0-46D2-8567-C8577DCC900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2" name="TextBox 841">
          <a:extLst>
            <a:ext uri="{FF2B5EF4-FFF2-40B4-BE49-F238E27FC236}">
              <a16:creationId xmlns:a16="http://schemas.microsoft.com/office/drawing/2014/main" id="{24F2EA92-85C2-4C96-ABCD-37C9EE6DD7C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3" name="TextBox 842">
          <a:extLst>
            <a:ext uri="{FF2B5EF4-FFF2-40B4-BE49-F238E27FC236}">
              <a16:creationId xmlns:a16="http://schemas.microsoft.com/office/drawing/2014/main" id="{DEC4890D-71FF-4FBB-9AF3-F3AEED1B5C4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4" name="TextBox 843">
          <a:extLst>
            <a:ext uri="{FF2B5EF4-FFF2-40B4-BE49-F238E27FC236}">
              <a16:creationId xmlns:a16="http://schemas.microsoft.com/office/drawing/2014/main" id="{965F9173-7353-473B-9102-F8F038A0BB0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5" name="TextBox 844">
          <a:extLst>
            <a:ext uri="{FF2B5EF4-FFF2-40B4-BE49-F238E27FC236}">
              <a16:creationId xmlns:a16="http://schemas.microsoft.com/office/drawing/2014/main" id="{C9A8A781-379E-4FFE-96D7-8C78291EE28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6" name="TextBox 845">
          <a:extLst>
            <a:ext uri="{FF2B5EF4-FFF2-40B4-BE49-F238E27FC236}">
              <a16:creationId xmlns:a16="http://schemas.microsoft.com/office/drawing/2014/main" id="{D61EB6FE-59FC-4E86-AFCC-6A3275C142CA}"/>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7" name="TextBox 846">
          <a:extLst>
            <a:ext uri="{FF2B5EF4-FFF2-40B4-BE49-F238E27FC236}">
              <a16:creationId xmlns:a16="http://schemas.microsoft.com/office/drawing/2014/main" id="{E7C49491-FB6A-406C-8656-70CF249419A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8" name="TextBox 847">
          <a:extLst>
            <a:ext uri="{FF2B5EF4-FFF2-40B4-BE49-F238E27FC236}">
              <a16:creationId xmlns:a16="http://schemas.microsoft.com/office/drawing/2014/main" id="{A5721DDA-CCF8-4DE1-8700-C208CE4CCCD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49" name="TextBox 848">
          <a:extLst>
            <a:ext uri="{FF2B5EF4-FFF2-40B4-BE49-F238E27FC236}">
              <a16:creationId xmlns:a16="http://schemas.microsoft.com/office/drawing/2014/main" id="{F2EDE3A6-13FB-4D33-A3D1-C9F9443B5494}"/>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0" name="TextBox 849">
          <a:extLst>
            <a:ext uri="{FF2B5EF4-FFF2-40B4-BE49-F238E27FC236}">
              <a16:creationId xmlns:a16="http://schemas.microsoft.com/office/drawing/2014/main" id="{FF403F72-0B92-4961-B6E3-3CBB36F8EC2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1" name="TextBox 850">
          <a:extLst>
            <a:ext uri="{FF2B5EF4-FFF2-40B4-BE49-F238E27FC236}">
              <a16:creationId xmlns:a16="http://schemas.microsoft.com/office/drawing/2014/main" id="{6D85890D-E197-47D4-9F5E-55E9BD3C2BA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2" name="TextBox 851">
          <a:extLst>
            <a:ext uri="{FF2B5EF4-FFF2-40B4-BE49-F238E27FC236}">
              <a16:creationId xmlns:a16="http://schemas.microsoft.com/office/drawing/2014/main" id="{2F35FEE9-6C06-46C0-A5B3-C5B35C92081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3" name="TextBox 852">
          <a:extLst>
            <a:ext uri="{FF2B5EF4-FFF2-40B4-BE49-F238E27FC236}">
              <a16:creationId xmlns:a16="http://schemas.microsoft.com/office/drawing/2014/main" id="{2B0EFE82-C4B4-42CB-9DDC-FEA59AFEAD9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4" name="TextBox 853">
          <a:extLst>
            <a:ext uri="{FF2B5EF4-FFF2-40B4-BE49-F238E27FC236}">
              <a16:creationId xmlns:a16="http://schemas.microsoft.com/office/drawing/2014/main" id="{BD610A96-7909-4ED9-8B0D-D8387619961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5" name="TextBox 854">
          <a:extLst>
            <a:ext uri="{FF2B5EF4-FFF2-40B4-BE49-F238E27FC236}">
              <a16:creationId xmlns:a16="http://schemas.microsoft.com/office/drawing/2014/main" id="{68BD409A-B12B-4D05-B651-EF0A2E65DCD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6" name="TextBox 855">
          <a:extLst>
            <a:ext uri="{FF2B5EF4-FFF2-40B4-BE49-F238E27FC236}">
              <a16:creationId xmlns:a16="http://schemas.microsoft.com/office/drawing/2014/main" id="{A6872863-C48F-4558-B244-F1889DC4D12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7" name="TextBox 856">
          <a:extLst>
            <a:ext uri="{FF2B5EF4-FFF2-40B4-BE49-F238E27FC236}">
              <a16:creationId xmlns:a16="http://schemas.microsoft.com/office/drawing/2014/main" id="{648A4583-3167-4501-93E3-ABBA743D0AA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8" name="TextBox 857">
          <a:extLst>
            <a:ext uri="{FF2B5EF4-FFF2-40B4-BE49-F238E27FC236}">
              <a16:creationId xmlns:a16="http://schemas.microsoft.com/office/drawing/2014/main" id="{92CD044C-58EA-46EA-A26C-A4EFC5AAFFAC}"/>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59" name="TextBox 858">
          <a:extLst>
            <a:ext uri="{FF2B5EF4-FFF2-40B4-BE49-F238E27FC236}">
              <a16:creationId xmlns:a16="http://schemas.microsoft.com/office/drawing/2014/main" id="{9E3DB661-08C9-40D8-8B40-B7851F528501}"/>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0" name="TextBox 859">
          <a:extLst>
            <a:ext uri="{FF2B5EF4-FFF2-40B4-BE49-F238E27FC236}">
              <a16:creationId xmlns:a16="http://schemas.microsoft.com/office/drawing/2014/main" id="{F6869BB7-650C-45BD-B0C1-1948E072219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1" name="TextBox 860">
          <a:extLst>
            <a:ext uri="{FF2B5EF4-FFF2-40B4-BE49-F238E27FC236}">
              <a16:creationId xmlns:a16="http://schemas.microsoft.com/office/drawing/2014/main" id="{FB84E51F-3535-4AE5-B540-97EB0E73304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2" name="TextBox 861">
          <a:extLst>
            <a:ext uri="{FF2B5EF4-FFF2-40B4-BE49-F238E27FC236}">
              <a16:creationId xmlns:a16="http://schemas.microsoft.com/office/drawing/2014/main" id="{E9CF6266-6D68-456B-9655-2A63A0B2329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3" name="TextBox 862">
          <a:extLst>
            <a:ext uri="{FF2B5EF4-FFF2-40B4-BE49-F238E27FC236}">
              <a16:creationId xmlns:a16="http://schemas.microsoft.com/office/drawing/2014/main" id="{C8D00C24-CACA-42CB-B0F3-2F7706E9050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4" name="TextBox 863">
          <a:extLst>
            <a:ext uri="{FF2B5EF4-FFF2-40B4-BE49-F238E27FC236}">
              <a16:creationId xmlns:a16="http://schemas.microsoft.com/office/drawing/2014/main" id="{47D65300-4415-4D92-AE0C-81ABEF2C562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5" name="TextBox 864">
          <a:extLst>
            <a:ext uri="{FF2B5EF4-FFF2-40B4-BE49-F238E27FC236}">
              <a16:creationId xmlns:a16="http://schemas.microsoft.com/office/drawing/2014/main" id="{ABF7B894-D20C-4801-9E1B-C652F6F433E9}"/>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6" name="TextBox 865">
          <a:extLst>
            <a:ext uri="{FF2B5EF4-FFF2-40B4-BE49-F238E27FC236}">
              <a16:creationId xmlns:a16="http://schemas.microsoft.com/office/drawing/2014/main" id="{5D1244EC-834E-42CD-BCB2-635F4C37D6F0}"/>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7" name="TextBox 866">
          <a:extLst>
            <a:ext uri="{FF2B5EF4-FFF2-40B4-BE49-F238E27FC236}">
              <a16:creationId xmlns:a16="http://schemas.microsoft.com/office/drawing/2014/main" id="{EF3BD543-8A75-4CA6-8F86-B9F649F773A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8" name="TextBox 867">
          <a:extLst>
            <a:ext uri="{FF2B5EF4-FFF2-40B4-BE49-F238E27FC236}">
              <a16:creationId xmlns:a16="http://schemas.microsoft.com/office/drawing/2014/main" id="{398F0F85-9749-4938-A530-440890F49EF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69" name="TextBox 868">
          <a:extLst>
            <a:ext uri="{FF2B5EF4-FFF2-40B4-BE49-F238E27FC236}">
              <a16:creationId xmlns:a16="http://schemas.microsoft.com/office/drawing/2014/main" id="{38812F19-AB1B-4781-8F71-079A46C7232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0" name="TextBox 869">
          <a:extLst>
            <a:ext uri="{FF2B5EF4-FFF2-40B4-BE49-F238E27FC236}">
              <a16:creationId xmlns:a16="http://schemas.microsoft.com/office/drawing/2014/main" id="{24022612-EAF1-46A8-88A0-9A541BD64D42}"/>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1" name="TextBox 870">
          <a:extLst>
            <a:ext uri="{FF2B5EF4-FFF2-40B4-BE49-F238E27FC236}">
              <a16:creationId xmlns:a16="http://schemas.microsoft.com/office/drawing/2014/main" id="{A02F7FBA-2397-4C7D-9621-6789C2E62C62}"/>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2" name="TextBox 871">
          <a:extLst>
            <a:ext uri="{FF2B5EF4-FFF2-40B4-BE49-F238E27FC236}">
              <a16:creationId xmlns:a16="http://schemas.microsoft.com/office/drawing/2014/main" id="{02E4AEA1-E831-4673-BD75-ED9B9F8D2383}"/>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3" name="TextBox 872">
          <a:extLst>
            <a:ext uri="{FF2B5EF4-FFF2-40B4-BE49-F238E27FC236}">
              <a16:creationId xmlns:a16="http://schemas.microsoft.com/office/drawing/2014/main" id="{62384E28-24C3-4A0E-979E-92E5498E503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4" name="TextBox 873">
          <a:extLst>
            <a:ext uri="{FF2B5EF4-FFF2-40B4-BE49-F238E27FC236}">
              <a16:creationId xmlns:a16="http://schemas.microsoft.com/office/drawing/2014/main" id="{25B3B55F-D3BF-41A2-A262-17254693E3CB}"/>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5" name="TextBox 874">
          <a:extLst>
            <a:ext uri="{FF2B5EF4-FFF2-40B4-BE49-F238E27FC236}">
              <a16:creationId xmlns:a16="http://schemas.microsoft.com/office/drawing/2014/main" id="{0FFE5181-3332-4CFE-9A79-9480CA5D59C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6" name="TextBox 875">
          <a:extLst>
            <a:ext uri="{FF2B5EF4-FFF2-40B4-BE49-F238E27FC236}">
              <a16:creationId xmlns:a16="http://schemas.microsoft.com/office/drawing/2014/main" id="{BBC5F4AE-EA1F-4BFC-9A43-E8B39477401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7" name="TextBox 876">
          <a:extLst>
            <a:ext uri="{FF2B5EF4-FFF2-40B4-BE49-F238E27FC236}">
              <a16:creationId xmlns:a16="http://schemas.microsoft.com/office/drawing/2014/main" id="{1E87B476-7CA8-469A-9556-0A9E62F719A8}"/>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8" name="TextBox 877">
          <a:extLst>
            <a:ext uri="{FF2B5EF4-FFF2-40B4-BE49-F238E27FC236}">
              <a16:creationId xmlns:a16="http://schemas.microsoft.com/office/drawing/2014/main" id="{CFF7123F-9E03-4A87-B4FD-2716057BD317}"/>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79" name="TextBox 878">
          <a:extLst>
            <a:ext uri="{FF2B5EF4-FFF2-40B4-BE49-F238E27FC236}">
              <a16:creationId xmlns:a16="http://schemas.microsoft.com/office/drawing/2014/main" id="{28738BF2-AB41-46DA-9FB9-430B06C7D5B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80" name="TextBox 879">
          <a:extLst>
            <a:ext uri="{FF2B5EF4-FFF2-40B4-BE49-F238E27FC236}">
              <a16:creationId xmlns:a16="http://schemas.microsoft.com/office/drawing/2014/main" id="{6D4278AA-4BF4-4803-BA92-DA5557EA90F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81" name="TextBox 880">
          <a:extLst>
            <a:ext uri="{FF2B5EF4-FFF2-40B4-BE49-F238E27FC236}">
              <a16:creationId xmlns:a16="http://schemas.microsoft.com/office/drawing/2014/main" id="{B86528E1-FB4C-46CB-8884-E5283CAE00ED}"/>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82" name="TextBox 881">
          <a:extLst>
            <a:ext uri="{FF2B5EF4-FFF2-40B4-BE49-F238E27FC236}">
              <a16:creationId xmlns:a16="http://schemas.microsoft.com/office/drawing/2014/main" id="{B86AD70B-E638-4A1A-86B9-7A02811781D5}"/>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83" name="TextBox 882">
          <a:extLst>
            <a:ext uri="{FF2B5EF4-FFF2-40B4-BE49-F238E27FC236}">
              <a16:creationId xmlns:a16="http://schemas.microsoft.com/office/drawing/2014/main" id="{2D8DA333-C1BB-413D-ACA8-01D5D5088C2E}"/>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84" name="TextBox 883">
          <a:extLst>
            <a:ext uri="{FF2B5EF4-FFF2-40B4-BE49-F238E27FC236}">
              <a16:creationId xmlns:a16="http://schemas.microsoft.com/office/drawing/2014/main" id="{1A99ADD1-1B7C-4194-9177-62107CE7EBA6}"/>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729</xdr:row>
      <xdr:rowOff>0</xdr:rowOff>
    </xdr:from>
    <xdr:ext cx="184731" cy="264560"/>
    <xdr:sp macro="" textlink="">
      <xdr:nvSpPr>
        <xdr:cNvPr id="885" name="TextBox 884">
          <a:extLst>
            <a:ext uri="{FF2B5EF4-FFF2-40B4-BE49-F238E27FC236}">
              <a16:creationId xmlns:a16="http://schemas.microsoft.com/office/drawing/2014/main" id="{B50B0B55-67CD-4741-BFF3-D27F624E92CF}"/>
            </a:ext>
          </a:extLst>
        </xdr:cNvPr>
        <xdr:cNvSpPr txBox="1"/>
      </xdr:nvSpPr>
      <xdr:spPr>
        <a:xfrm>
          <a:off x="9829800" y="23273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86" name="TextBox 885">
          <a:extLst>
            <a:ext uri="{FF2B5EF4-FFF2-40B4-BE49-F238E27FC236}">
              <a16:creationId xmlns:a16="http://schemas.microsoft.com/office/drawing/2014/main" id="{1482F011-E2F0-4C1B-8220-4FBFFFB6C3EB}"/>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87" name="TextBox 886">
          <a:extLst>
            <a:ext uri="{FF2B5EF4-FFF2-40B4-BE49-F238E27FC236}">
              <a16:creationId xmlns:a16="http://schemas.microsoft.com/office/drawing/2014/main" id="{7875627E-6869-4149-8E42-87DB27F39A37}"/>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88" name="TextBox 887">
          <a:extLst>
            <a:ext uri="{FF2B5EF4-FFF2-40B4-BE49-F238E27FC236}">
              <a16:creationId xmlns:a16="http://schemas.microsoft.com/office/drawing/2014/main" id="{CEBCDBC8-00D1-48A8-AB25-8C192D8D4103}"/>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89" name="TextBox 888">
          <a:extLst>
            <a:ext uri="{FF2B5EF4-FFF2-40B4-BE49-F238E27FC236}">
              <a16:creationId xmlns:a16="http://schemas.microsoft.com/office/drawing/2014/main" id="{75C1C61E-63C0-415B-9380-B87654AF6E0C}"/>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0" name="TextBox 889">
          <a:extLst>
            <a:ext uri="{FF2B5EF4-FFF2-40B4-BE49-F238E27FC236}">
              <a16:creationId xmlns:a16="http://schemas.microsoft.com/office/drawing/2014/main" id="{12EE01C9-D918-473C-BB6D-73519AA14FD1}"/>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1" name="TextBox 890">
          <a:extLst>
            <a:ext uri="{FF2B5EF4-FFF2-40B4-BE49-F238E27FC236}">
              <a16:creationId xmlns:a16="http://schemas.microsoft.com/office/drawing/2014/main" id="{450EE996-189D-4A60-A306-51D460FE1562}"/>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2" name="TextBox 891">
          <a:extLst>
            <a:ext uri="{FF2B5EF4-FFF2-40B4-BE49-F238E27FC236}">
              <a16:creationId xmlns:a16="http://schemas.microsoft.com/office/drawing/2014/main" id="{E86F34D1-3896-41B2-B240-08B80EFBC090}"/>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3" name="TextBox 892">
          <a:extLst>
            <a:ext uri="{FF2B5EF4-FFF2-40B4-BE49-F238E27FC236}">
              <a16:creationId xmlns:a16="http://schemas.microsoft.com/office/drawing/2014/main" id="{D830019F-9893-4F85-BA21-168FE7B77CC8}"/>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4" name="TextBox 893">
          <a:extLst>
            <a:ext uri="{FF2B5EF4-FFF2-40B4-BE49-F238E27FC236}">
              <a16:creationId xmlns:a16="http://schemas.microsoft.com/office/drawing/2014/main" id="{A2565880-F9F8-49EA-A1AB-78B0F60EA0AD}"/>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5" name="TextBox 894">
          <a:extLst>
            <a:ext uri="{FF2B5EF4-FFF2-40B4-BE49-F238E27FC236}">
              <a16:creationId xmlns:a16="http://schemas.microsoft.com/office/drawing/2014/main" id="{F30DA1A5-739A-48AD-BF88-E08624398D1D}"/>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6" name="TextBox 895">
          <a:extLst>
            <a:ext uri="{FF2B5EF4-FFF2-40B4-BE49-F238E27FC236}">
              <a16:creationId xmlns:a16="http://schemas.microsoft.com/office/drawing/2014/main" id="{E7C8A474-3AE2-443D-9698-8019B65EE81F}"/>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7" name="TextBox 896">
          <a:extLst>
            <a:ext uri="{FF2B5EF4-FFF2-40B4-BE49-F238E27FC236}">
              <a16:creationId xmlns:a16="http://schemas.microsoft.com/office/drawing/2014/main" id="{EBF648F1-8745-452B-80F4-0564066EF6EC}"/>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8" name="TextBox 897">
          <a:extLst>
            <a:ext uri="{FF2B5EF4-FFF2-40B4-BE49-F238E27FC236}">
              <a16:creationId xmlns:a16="http://schemas.microsoft.com/office/drawing/2014/main" id="{549CA2DD-F6F2-42DB-AD50-ECC5EBA51993}"/>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899" name="TextBox 898">
          <a:extLst>
            <a:ext uri="{FF2B5EF4-FFF2-40B4-BE49-F238E27FC236}">
              <a16:creationId xmlns:a16="http://schemas.microsoft.com/office/drawing/2014/main" id="{60F5EE97-B84C-4F4B-9EE8-F909AF06EFB3}"/>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0" name="TextBox 899">
          <a:extLst>
            <a:ext uri="{FF2B5EF4-FFF2-40B4-BE49-F238E27FC236}">
              <a16:creationId xmlns:a16="http://schemas.microsoft.com/office/drawing/2014/main" id="{DD46DB26-956C-4093-AD93-66F7442C48AE}"/>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1" name="TextBox 900">
          <a:extLst>
            <a:ext uri="{FF2B5EF4-FFF2-40B4-BE49-F238E27FC236}">
              <a16:creationId xmlns:a16="http://schemas.microsoft.com/office/drawing/2014/main" id="{1CB1DCFD-37F3-4E68-ADAB-399FF9257618}"/>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2" name="TextBox 901">
          <a:extLst>
            <a:ext uri="{FF2B5EF4-FFF2-40B4-BE49-F238E27FC236}">
              <a16:creationId xmlns:a16="http://schemas.microsoft.com/office/drawing/2014/main" id="{A56C65FB-9A73-44A5-9205-1EDEAA14F2A8}"/>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3" name="TextBox 902">
          <a:extLst>
            <a:ext uri="{FF2B5EF4-FFF2-40B4-BE49-F238E27FC236}">
              <a16:creationId xmlns:a16="http://schemas.microsoft.com/office/drawing/2014/main" id="{E204BC07-F8FC-428F-91BD-4C781B4F79F2}"/>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4" name="TextBox 903">
          <a:extLst>
            <a:ext uri="{FF2B5EF4-FFF2-40B4-BE49-F238E27FC236}">
              <a16:creationId xmlns:a16="http://schemas.microsoft.com/office/drawing/2014/main" id="{858C1EDE-F0CA-4450-90A9-6224B9C7F56D}"/>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5" name="TextBox 904">
          <a:extLst>
            <a:ext uri="{FF2B5EF4-FFF2-40B4-BE49-F238E27FC236}">
              <a16:creationId xmlns:a16="http://schemas.microsoft.com/office/drawing/2014/main" id="{60D8EB91-B2C8-4CE3-A665-EF42A15D1E4A}"/>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6" name="TextBox 905">
          <a:extLst>
            <a:ext uri="{FF2B5EF4-FFF2-40B4-BE49-F238E27FC236}">
              <a16:creationId xmlns:a16="http://schemas.microsoft.com/office/drawing/2014/main" id="{B0930733-65C4-430D-9D54-D2758D2BDC96}"/>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7" name="TextBox 906">
          <a:extLst>
            <a:ext uri="{FF2B5EF4-FFF2-40B4-BE49-F238E27FC236}">
              <a16:creationId xmlns:a16="http://schemas.microsoft.com/office/drawing/2014/main" id="{848EBF90-3A8D-4CD0-831A-8CC58C225568}"/>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8" name="TextBox 907">
          <a:extLst>
            <a:ext uri="{FF2B5EF4-FFF2-40B4-BE49-F238E27FC236}">
              <a16:creationId xmlns:a16="http://schemas.microsoft.com/office/drawing/2014/main" id="{D648FAA9-C3AD-43DA-BB58-D53F1730DE82}"/>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09" name="TextBox 908">
          <a:extLst>
            <a:ext uri="{FF2B5EF4-FFF2-40B4-BE49-F238E27FC236}">
              <a16:creationId xmlns:a16="http://schemas.microsoft.com/office/drawing/2014/main" id="{D224F524-D29D-4BB1-BCDA-9E1ECCA3D663}"/>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731</xdr:row>
      <xdr:rowOff>0</xdr:rowOff>
    </xdr:from>
    <xdr:ext cx="184731" cy="264560"/>
    <xdr:sp macro="" textlink="">
      <xdr:nvSpPr>
        <xdr:cNvPr id="910" name="TextBox 909">
          <a:extLst>
            <a:ext uri="{FF2B5EF4-FFF2-40B4-BE49-F238E27FC236}">
              <a16:creationId xmlns:a16="http://schemas.microsoft.com/office/drawing/2014/main" id="{284171AA-F895-4ED3-90B8-74D01F135076}"/>
            </a:ext>
          </a:extLst>
        </xdr:cNvPr>
        <xdr:cNvSpPr txBox="1"/>
      </xdr:nvSpPr>
      <xdr:spPr>
        <a:xfrm>
          <a:off x="9829800" y="23311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1" name="TextBox 910">
          <a:extLst>
            <a:ext uri="{FF2B5EF4-FFF2-40B4-BE49-F238E27FC236}">
              <a16:creationId xmlns:a16="http://schemas.microsoft.com/office/drawing/2014/main" id="{2FD55DBC-57AD-42AE-AC5E-A65DC125513F}"/>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2" name="TextBox 911">
          <a:extLst>
            <a:ext uri="{FF2B5EF4-FFF2-40B4-BE49-F238E27FC236}">
              <a16:creationId xmlns:a16="http://schemas.microsoft.com/office/drawing/2014/main" id="{0D5CAD8E-8323-40F1-A35D-AD07E0D34DE9}"/>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3" name="TextBox 912">
          <a:extLst>
            <a:ext uri="{FF2B5EF4-FFF2-40B4-BE49-F238E27FC236}">
              <a16:creationId xmlns:a16="http://schemas.microsoft.com/office/drawing/2014/main" id="{57ED2E97-38EF-4D49-B748-AD49A2B264C2}"/>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4" name="TextBox 913">
          <a:extLst>
            <a:ext uri="{FF2B5EF4-FFF2-40B4-BE49-F238E27FC236}">
              <a16:creationId xmlns:a16="http://schemas.microsoft.com/office/drawing/2014/main" id="{CA862A68-7186-4617-ABDD-E1362E889DCE}"/>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5" name="TextBox 914">
          <a:extLst>
            <a:ext uri="{FF2B5EF4-FFF2-40B4-BE49-F238E27FC236}">
              <a16:creationId xmlns:a16="http://schemas.microsoft.com/office/drawing/2014/main" id="{6419D701-63E7-47CA-B616-8CB5A1FEACC8}"/>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6" name="TextBox 915">
          <a:extLst>
            <a:ext uri="{FF2B5EF4-FFF2-40B4-BE49-F238E27FC236}">
              <a16:creationId xmlns:a16="http://schemas.microsoft.com/office/drawing/2014/main" id="{16CF92EC-6494-4C00-9B7E-B19C7728645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7" name="TextBox 916">
          <a:extLst>
            <a:ext uri="{FF2B5EF4-FFF2-40B4-BE49-F238E27FC236}">
              <a16:creationId xmlns:a16="http://schemas.microsoft.com/office/drawing/2014/main" id="{A356694A-E7F5-43CC-93E6-902E6A318C72}"/>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8" name="TextBox 917">
          <a:extLst>
            <a:ext uri="{FF2B5EF4-FFF2-40B4-BE49-F238E27FC236}">
              <a16:creationId xmlns:a16="http://schemas.microsoft.com/office/drawing/2014/main" id="{F6827D51-6835-47D9-BC44-D749B76E21EC}"/>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19" name="TextBox 918">
          <a:extLst>
            <a:ext uri="{FF2B5EF4-FFF2-40B4-BE49-F238E27FC236}">
              <a16:creationId xmlns:a16="http://schemas.microsoft.com/office/drawing/2014/main" id="{8114A402-2D6F-4993-AC18-828CB52C3E95}"/>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0" name="TextBox 919">
          <a:extLst>
            <a:ext uri="{FF2B5EF4-FFF2-40B4-BE49-F238E27FC236}">
              <a16:creationId xmlns:a16="http://schemas.microsoft.com/office/drawing/2014/main" id="{A045E4EE-FD57-488F-A9CE-09F15B5BA657}"/>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1" name="TextBox 920">
          <a:extLst>
            <a:ext uri="{FF2B5EF4-FFF2-40B4-BE49-F238E27FC236}">
              <a16:creationId xmlns:a16="http://schemas.microsoft.com/office/drawing/2014/main" id="{1A24146B-88FD-442C-AA11-E779A21455CC}"/>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2" name="TextBox 921">
          <a:extLst>
            <a:ext uri="{FF2B5EF4-FFF2-40B4-BE49-F238E27FC236}">
              <a16:creationId xmlns:a16="http://schemas.microsoft.com/office/drawing/2014/main" id="{619D690D-F999-484A-8369-36D3EA4362FC}"/>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3" name="TextBox 922">
          <a:extLst>
            <a:ext uri="{FF2B5EF4-FFF2-40B4-BE49-F238E27FC236}">
              <a16:creationId xmlns:a16="http://schemas.microsoft.com/office/drawing/2014/main" id="{87529F45-C0B8-46F6-BAAD-E6BF225DC819}"/>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4" name="TextBox 923">
          <a:extLst>
            <a:ext uri="{FF2B5EF4-FFF2-40B4-BE49-F238E27FC236}">
              <a16:creationId xmlns:a16="http://schemas.microsoft.com/office/drawing/2014/main" id="{5CCD0703-15D1-4E31-8F17-05E404E54013}"/>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5" name="TextBox 924">
          <a:extLst>
            <a:ext uri="{FF2B5EF4-FFF2-40B4-BE49-F238E27FC236}">
              <a16:creationId xmlns:a16="http://schemas.microsoft.com/office/drawing/2014/main" id="{F92F249B-7379-4857-90DD-8597AAC6BD7F}"/>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6" name="TextBox 925">
          <a:extLst>
            <a:ext uri="{FF2B5EF4-FFF2-40B4-BE49-F238E27FC236}">
              <a16:creationId xmlns:a16="http://schemas.microsoft.com/office/drawing/2014/main" id="{11F9E4F3-226B-46DC-A1DC-EF0882D072D8}"/>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7" name="TextBox 926">
          <a:extLst>
            <a:ext uri="{FF2B5EF4-FFF2-40B4-BE49-F238E27FC236}">
              <a16:creationId xmlns:a16="http://schemas.microsoft.com/office/drawing/2014/main" id="{2838B5C8-EFED-4E6C-A96E-0628D9F0F2E2}"/>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8" name="TextBox 927">
          <a:extLst>
            <a:ext uri="{FF2B5EF4-FFF2-40B4-BE49-F238E27FC236}">
              <a16:creationId xmlns:a16="http://schemas.microsoft.com/office/drawing/2014/main" id="{20D2602B-8CDC-4C43-8901-F868F7ED2CE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29" name="TextBox 928">
          <a:extLst>
            <a:ext uri="{FF2B5EF4-FFF2-40B4-BE49-F238E27FC236}">
              <a16:creationId xmlns:a16="http://schemas.microsoft.com/office/drawing/2014/main" id="{8D101BB8-7125-4B1E-B7A9-5E59967E92AD}"/>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0" name="TextBox 929">
          <a:extLst>
            <a:ext uri="{FF2B5EF4-FFF2-40B4-BE49-F238E27FC236}">
              <a16:creationId xmlns:a16="http://schemas.microsoft.com/office/drawing/2014/main" id="{47C7EF6A-BC0F-49C0-A7FE-85423013EF98}"/>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1" name="TextBox 930">
          <a:extLst>
            <a:ext uri="{FF2B5EF4-FFF2-40B4-BE49-F238E27FC236}">
              <a16:creationId xmlns:a16="http://schemas.microsoft.com/office/drawing/2014/main" id="{86DBBF7E-F3A5-4FB2-8853-E990D91D052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2" name="TextBox 931">
          <a:extLst>
            <a:ext uri="{FF2B5EF4-FFF2-40B4-BE49-F238E27FC236}">
              <a16:creationId xmlns:a16="http://schemas.microsoft.com/office/drawing/2014/main" id="{6648D8A9-45DE-41DD-9AA6-7F07B830AC4A}"/>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3" name="TextBox 932">
          <a:extLst>
            <a:ext uri="{FF2B5EF4-FFF2-40B4-BE49-F238E27FC236}">
              <a16:creationId xmlns:a16="http://schemas.microsoft.com/office/drawing/2014/main" id="{49D9C6D7-E8C4-486C-83AB-D8CA96A12EDE}"/>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4" name="TextBox 933">
          <a:extLst>
            <a:ext uri="{FF2B5EF4-FFF2-40B4-BE49-F238E27FC236}">
              <a16:creationId xmlns:a16="http://schemas.microsoft.com/office/drawing/2014/main" id="{ECD130F8-7FF8-4AE2-BDA7-8FCA7B83A098}"/>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5" name="TextBox 934">
          <a:extLst>
            <a:ext uri="{FF2B5EF4-FFF2-40B4-BE49-F238E27FC236}">
              <a16:creationId xmlns:a16="http://schemas.microsoft.com/office/drawing/2014/main" id="{DEA9DC6E-CF96-4B08-BA34-DF010E072640}"/>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6" name="TextBox 935">
          <a:extLst>
            <a:ext uri="{FF2B5EF4-FFF2-40B4-BE49-F238E27FC236}">
              <a16:creationId xmlns:a16="http://schemas.microsoft.com/office/drawing/2014/main" id="{A2E7D658-FF5B-452B-8F40-701EBC46AB5D}"/>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7" name="TextBox 936">
          <a:extLst>
            <a:ext uri="{FF2B5EF4-FFF2-40B4-BE49-F238E27FC236}">
              <a16:creationId xmlns:a16="http://schemas.microsoft.com/office/drawing/2014/main" id="{00841BD9-A9EC-41A5-BDB7-6BD971506F2B}"/>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8" name="TextBox 937">
          <a:extLst>
            <a:ext uri="{FF2B5EF4-FFF2-40B4-BE49-F238E27FC236}">
              <a16:creationId xmlns:a16="http://schemas.microsoft.com/office/drawing/2014/main" id="{B8111766-E043-40BE-93AC-A33CC0BB6A92}"/>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39" name="TextBox 938">
          <a:extLst>
            <a:ext uri="{FF2B5EF4-FFF2-40B4-BE49-F238E27FC236}">
              <a16:creationId xmlns:a16="http://schemas.microsoft.com/office/drawing/2014/main" id="{129A94E3-3614-41E4-AC1D-8FA4B10FE21B}"/>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0" name="TextBox 939">
          <a:extLst>
            <a:ext uri="{FF2B5EF4-FFF2-40B4-BE49-F238E27FC236}">
              <a16:creationId xmlns:a16="http://schemas.microsoft.com/office/drawing/2014/main" id="{0C5F19D2-5528-481D-B890-A6C337A9482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1" name="TextBox 940">
          <a:extLst>
            <a:ext uri="{FF2B5EF4-FFF2-40B4-BE49-F238E27FC236}">
              <a16:creationId xmlns:a16="http://schemas.microsoft.com/office/drawing/2014/main" id="{51CFB6D2-41F3-4E58-8AD7-ED120ABC3F5A}"/>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2" name="TextBox 941">
          <a:extLst>
            <a:ext uri="{FF2B5EF4-FFF2-40B4-BE49-F238E27FC236}">
              <a16:creationId xmlns:a16="http://schemas.microsoft.com/office/drawing/2014/main" id="{432DA53D-122E-4DDE-8689-7A4A9B66374F}"/>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3" name="TextBox 942">
          <a:extLst>
            <a:ext uri="{FF2B5EF4-FFF2-40B4-BE49-F238E27FC236}">
              <a16:creationId xmlns:a16="http://schemas.microsoft.com/office/drawing/2014/main" id="{DBA3B150-837E-49B1-8060-AE29722A3E0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4" name="TextBox 943">
          <a:extLst>
            <a:ext uri="{FF2B5EF4-FFF2-40B4-BE49-F238E27FC236}">
              <a16:creationId xmlns:a16="http://schemas.microsoft.com/office/drawing/2014/main" id="{FD8AC356-D729-4D05-AD57-8983A07242D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5" name="TextBox 944">
          <a:extLst>
            <a:ext uri="{FF2B5EF4-FFF2-40B4-BE49-F238E27FC236}">
              <a16:creationId xmlns:a16="http://schemas.microsoft.com/office/drawing/2014/main" id="{9AD00761-A2AC-490C-899A-2A0E94D0D2BE}"/>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6" name="TextBox 945">
          <a:extLst>
            <a:ext uri="{FF2B5EF4-FFF2-40B4-BE49-F238E27FC236}">
              <a16:creationId xmlns:a16="http://schemas.microsoft.com/office/drawing/2014/main" id="{28D8C0B7-F952-45BC-8BCF-572A55651D00}"/>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7" name="TextBox 946">
          <a:extLst>
            <a:ext uri="{FF2B5EF4-FFF2-40B4-BE49-F238E27FC236}">
              <a16:creationId xmlns:a16="http://schemas.microsoft.com/office/drawing/2014/main" id="{DBE1A5BA-9FC7-4162-BB46-E68F1A013789}"/>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8" name="TextBox 947">
          <a:extLst>
            <a:ext uri="{FF2B5EF4-FFF2-40B4-BE49-F238E27FC236}">
              <a16:creationId xmlns:a16="http://schemas.microsoft.com/office/drawing/2014/main" id="{5049B8B2-4B83-441F-835F-F92E373CCE03}"/>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49" name="TextBox 948">
          <a:extLst>
            <a:ext uri="{FF2B5EF4-FFF2-40B4-BE49-F238E27FC236}">
              <a16:creationId xmlns:a16="http://schemas.microsoft.com/office/drawing/2014/main" id="{698D72E5-77D2-4E1B-A1FD-2CA16AE932D1}"/>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0" name="TextBox 949">
          <a:extLst>
            <a:ext uri="{FF2B5EF4-FFF2-40B4-BE49-F238E27FC236}">
              <a16:creationId xmlns:a16="http://schemas.microsoft.com/office/drawing/2014/main" id="{BB924326-42D5-44E4-B5FB-348C642A56C3}"/>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1" name="TextBox 950">
          <a:extLst>
            <a:ext uri="{FF2B5EF4-FFF2-40B4-BE49-F238E27FC236}">
              <a16:creationId xmlns:a16="http://schemas.microsoft.com/office/drawing/2014/main" id="{8DB7C7D5-EDCC-41A5-B0DD-93A90D3987A5}"/>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2" name="TextBox 951">
          <a:extLst>
            <a:ext uri="{FF2B5EF4-FFF2-40B4-BE49-F238E27FC236}">
              <a16:creationId xmlns:a16="http://schemas.microsoft.com/office/drawing/2014/main" id="{2CC28872-734B-4A82-BF25-4ACBEE5CCDA4}"/>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3" name="TextBox 952">
          <a:extLst>
            <a:ext uri="{FF2B5EF4-FFF2-40B4-BE49-F238E27FC236}">
              <a16:creationId xmlns:a16="http://schemas.microsoft.com/office/drawing/2014/main" id="{99B8BE00-4F51-4C95-AB43-1CE23E6BCF67}"/>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4" name="TextBox 953">
          <a:extLst>
            <a:ext uri="{FF2B5EF4-FFF2-40B4-BE49-F238E27FC236}">
              <a16:creationId xmlns:a16="http://schemas.microsoft.com/office/drawing/2014/main" id="{A908F00B-C380-4611-A9DB-C773FF1543AB}"/>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5" name="TextBox 954">
          <a:extLst>
            <a:ext uri="{FF2B5EF4-FFF2-40B4-BE49-F238E27FC236}">
              <a16:creationId xmlns:a16="http://schemas.microsoft.com/office/drawing/2014/main" id="{FC5384A1-0E25-454A-A770-5CBA6146CCD3}"/>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6" name="TextBox 955">
          <a:extLst>
            <a:ext uri="{FF2B5EF4-FFF2-40B4-BE49-F238E27FC236}">
              <a16:creationId xmlns:a16="http://schemas.microsoft.com/office/drawing/2014/main" id="{CDFCD869-7124-4FA7-83D9-B3ADC9A306FB}"/>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7" name="TextBox 956">
          <a:extLst>
            <a:ext uri="{FF2B5EF4-FFF2-40B4-BE49-F238E27FC236}">
              <a16:creationId xmlns:a16="http://schemas.microsoft.com/office/drawing/2014/main" id="{25B04195-65AB-4930-959B-668D0499AB35}"/>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8" name="TextBox 957">
          <a:extLst>
            <a:ext uri="{FF2B5EF4-FFF2-40B4-BE49-F238E27FC236}">
              <a16:creationId xmlns:a16="http://schemas.microsoft.com/office/drawing/2014/main" id="{06ABF447-8793-4213-9624-91132053A6B0}"/>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59" name="TextBox 958">
          <a:extLst>
            <a:ext uri="{FF2B5EF4-FFF2-40B4-BE49-F238E27FC236}">
              <a16:creationId xmlns:a16="http://schemas.microsoft.com/office/drawing/2014/main" id="{D3CAAC5D-13DB-4459-AD1B-D2D55B41B455}"/>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732</xdr:row>
      <xdr:rowOff>0</xdr:rowOff>
    </xdr:from>
    <xdr:ext cx="184731" cy="264560"/>
    <xdr:sp macro="" textlink="">
      <xdr:nvSpPr>
        <xdr:cNvPr id="960" name="TextBox 959">
          <a:extLst>
            <a:ext uri="{FF2B5EF4-FFF2-40B4-BE49-F238E27FC236}">
              <a16:creationId xmlns:a16="http://schemas.microsoft.com/office/drawing/2014/main" id="{1B1663DB-BE08-4AF7-B9FF-B61B0A64E993}"/>
            </a:ext>
          </a:extLst>
        </xdr:cNvPr>
        <xdr:cNvSpPr txBox="1"/>
      </xdr:nvSpPr>
      <xdr:spPr>
        <a:xfrm>
          <a:off x="9829800" y="2333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1" name="TextBox 960">
          <a:extLst>
            <a:ext uri="{FF2B5EF4-FFF2-40B4-BE49-F238E27FC236}">
              <a16:creationId xmlns:a16="http://schemas.microsoft.com/office/drawing/2014/main" id="{113F39EB-A180-486F-AC39-404C0F19A1FB}"/>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2" name="TextBox 961">
          <a:extLst>
            <a:ext uri="{FF2B5EF4-FFF2-40B4-BE49-F238E27FC236}">
              <a16:creationId xmlns:a16="http://schemas.microsoft.com/office/drawing/2014/main" id="{010479D1-77DF-4226-8475-D8966CDF0A31}"/>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3" name="TextBox 962">
          <a:extLst>
            <a:ext uri="{FF2B5EF4-FFF2-40B4-BE49-F238E27FC236}">
              <a16:creationId xmlns:a16="http://schemas.microsoft.com/office/drawing/2014/main" id="{F5A39131-0054-46DE-B832-B80D135E56E0}"/>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4" name="TextBox 963">
          <a:extLst>
            <a:ext uri="{FF2B5EF4-FFF2-40B4-BE49-F238E27FC236}">
              <a16:creationId xmlns:a16="http://schemas.microsoft.com/office/drawing/2014/main" id="{2368C665-6192-4B08-BCA7-8F9D69E2C701}"/>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5" name="TextBox 964">
          <a:extLst>
            <a:ext uri="{FF2B5EF4-FFF2-40B4-BE49-F238E27FC236}">
              <a16:creationId xmlns:a16="http://schemas.microsoft.com/office/drawing/2014/main" id="{BAC96823-805F-4B63-87B7-4965166B2917}"/>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6" name="TextBox 965">
          <a:extLst>
            <a:ext uri="{FF2B5EF4-FFF2-40B4-BE49-F238E27FC236}">
              <a16:creationId xmlns:a16="http://schemas.microsoft.com/office/drawing/2014/main" id="{3912A1E9-CD40-435A-9300-C4F1F0609D67}"/>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7" name="TextBox 966">
          <a:extLst>
            <a:ext uri="{FF2B5EF4-FFF2-40B4-BE49-F238E27FC236}">
              <a16:creationId xmlns:a16="http://schemas.microsoft.com/office/drawing/2014/main" id="{EB1D5921-A6FA-464F-8D91-B656E9E6AE33}"/>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8" name="TextBox 967">
          <a:extLst>
            <a:ext uri="{FF2B5EF4-FFF2-40B4-BE49-F238E27FC236}">
              <a16:creationId xmlns:a16="http://schemas.microsoft.com/office/drawing/2014/main" id="{A0AE6743-C887-42FE-8412-F1D95C8608DA}"/>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69" name="TextBox 968">
          <a:extLst>
            <a:ext uri="{FF2B5EF4-FFF2-40B4-BE49-F238E27FC236}">
              <a16:creationId xmlns:a16="http://schemas.microsoft.com/office/drawing/2014/main" id="{1F55A71C-2D43-4A1E-B902-9D9F2F97388D}"/>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706</xdr:row>
      <xdr:rowOff>0</xdr:rowOff>
    </xdr:from>
    <xdr:ext cx="184731" cy="264560"/>
    <xdr:sp macro="" textlink="">
      <xdr:nvSpPr>
        <xdr:cNvPr id="970" name="TextBox 969">
          <a:extLst>
            <a:ext uri="{FF2B5EF4-FFF2-40B4-BE49-F238E27FC236}">
              <a16:creationId xmlns:a16="http://schemas.microsoft.com/office/drawing/2014/main" id="{C28D7497-D5C4-4E7B-ADCC-63A8FCFD0780}"/>
            </a:ext>
          </a:extLst>
        </xdr:cNvPr>
        <xdr:cNvSpPr txBox="1"/>
      </xdr:nvSpPr>
      <xdr:spPr>
        <a:xfrm>
          <a:off x="9829800" y="22834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1" name="TextBox 970">
          <a:extLst>
            <a:ext uri="{FF2B5EF4-FFF2-40B4-BE49-F238E27FC236}">
              <a16:creationId xmlns:a16="http://schemas.microsoft.com/office/drawing/2014/main" id="{26378F61-ADBE-430C-96F7-50777A5AD513}"/>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2" name="TextBox 971">
          <a:extLst>
            <a:ext uri="{FF2B5EF4-FFF2-40B4-BE49-F238E27FC236}">
              <a16:creationId xmlns:a16="http://schemas.microsoft.com/office/drawing/2014/main" id="{95947E1D-67CC-4A76-9EEE-9212B77B85BC}"/>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3" name="TextBox 972">
          <a:extLst>
            <a:ext uri="{FF2B5EF4-FFF2-40B4-BE49-F238E27FC236}">
              <a16:creationId xmlns:a16="http://schemas.microsoft.com/office/drawing/2014/main" id="{543233D1-E396-4FFB-8E2F-B24C488322D9}"/>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4" name="TextBox 973">
          <a:extLst>
            <a:ext uri="{FF2B5EF4-FFF2-40B4-BE49-F238E27FC236}">
              <a16:creationId xmlns:a16="http://schemas.microsoft.com/office/drawing/2014/main" id="{B2E9C2D4-7D9E-4619-835E-A082D769C93A}"/>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5" name="TextBox 974">
          <a:extLst>
            <a:ext uri="{FF2B5EF4-FFF2-40B4-BE49-F238E27FC236}">
              <a16:creationId xmlns:a16="http://schemas.microsoft.com/office/drawing/2014/main" id="{41ADD83B-F6FA-45AA-AA8F-F437EE1F188F}"/>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6" name="TextBox 975">
          <a:extLst>
            <a:ext uri="{FF2B5EF4-FFF2-40B4-BE49-F238E27FC236}">
              <a16:creationId xmlns:a16="http://schemas.microsoft.com/office/drawing/2014/main" id="{B45F2EEE-6286-401E-9727-DBBBAB5A3E60}"/>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7" name="TextBox 976">
          <a:extLst>
            <a:ext uri="{FF2B5EF4-FFF2-40B4-BE49-F238E27FC236}">
              <a16:creationId xmlns:a16="http://schemas.microsoft.com/office/drawing/2014/main" id="{0E0C1F45-1677-445E-8D2A-54D1B5635D96}"/>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8" name="TextBox 977">
          <a:extLst>
            <a:ext uri="{FF2B5EF4-FFF2-40B4-BE49-F238E27FC236}">
              <a16:creationId xmlns:a16="http://schemas.microsoft.com/office/drawing/2014/main" id="{9847DACF-9228-406B-A77E-BCA9CFD73ED5}"/>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79" name="TextBox 978">
          <a:extLst>
            <a:ext uri="{FF2B5EF4-FFF2-40B4-BE49-F238E27FC236}">
              <a16:creationId xmlns:a16="http://schemas.microsoft.com/office/drawing/2014/main" id="{5D687229-E52E-4968-9FA2-1C14347A6702}"/>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9</xdr:col>
      <xdr:colOff>0</xdr:colOff>
      <xdr:row>707</xdr:row>
      <xdr:rowOff>0</xdr:rowOff>
    </xdr:from>
    <xdr:ext cx="184731" cy="264560"/>
    <xdr:sp macro="" textlink="">
      <xdr:nvSpPr>
        <xdr:cNvPr id="980" name="TextBox 979">
          <a:extLst>
            <a:ext uri="{FF2B5EF4-FFF2-40B4-BE49-F238E27FC236}">
              <a16:creationId xmlns:a16="http://schemas.microsoft.com/office/drawing/2014/main" id="{61BA730A-967F-43B7-A9EE-2A60333666F3}"/>
            </a:ext>
          </a:extLst>
        </xdr:cNvPr>
        <xdr:cNvSpPr txBox="1"/>
      </xdr:nvSpPr>
      <xdr:spPr>
        <a:xfrm>
          <a:off x="9829800" y="228539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3</xdr:col>
      <xdr:colOff>46264</xdr:colOff>
      <xdr:row>430</xdr:row>
      <xdr:rowOff>13607</xdr:rowOff>
    </xdr:from>
    <xdr:to>
      <xdr:col>9</xdr:col>
      <xdr:colOff>125728</xdr:colOff>
      <xdr:row>441</xdr:row>
      <xdr:rowOff>46264</xdr:rowOff>
    </xdr:to>
    <xdr:sp macro="" textlink="">
      <xdr:nvSpPr>
        <xdr:cNvPr id="981" name="TextBox 980">
          <a:extLst>
            <a:ext uri="{FF2B5EF4-FFF2-40B4-BE49-F238E27FC236}">
              <a16:creationId xmlns:a16="http://schemas.microsoft.com/office/drawing/2014/main" id="{1749E1E5-99F4-4C3F-A438-F7D8A7EA429D}"/>
            </a:ext>
          </a:extLst>
        </xdr:cNvPr>
        <xdr:cNvSpPr txBox="1"/>
      </xdr:nvSpPr>
      <xdr:spPr>
        <a:xfrm>
          <a:off x="5418364" y="174824027"/>
          <a:ext cx="4537164" cy="2128157"/>
        </a:xfrm>
        <a:prstGeom prst="rect">
          <a:avLst/>
        </a:prstGeom>
        <a:solidFill>
          <a:schemeClr val="accent5">
            <a:lumMod val="20000"/>
            <a:lumOff val="80000"/>
          </a:schemeClr>
        </a:solidFill>
        <a:ln w="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CREDITS (and Blame):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Data in the table has been compiled by David Chambers.  I take full responsibility for any errors - but kindly let me know if you see one/some and I will correct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rPr>
            <a:t>Thanks to Lindsay Newland Bowker and Eric A. Tuttle for their work in assembling the data base; and,</a:t>
          </a:r>
        </a:p>
        <a:p>
          <a:pPr eaLnBrk="1" fontAlgn="auto" latinLnBrk="0" hangingPunct="1"/>
          <a:endParaRPr lang="en-US">
            <a:effectLst/>
          </a:endParaRPr>
        </a:p>
        <a:p>
          <a:pPr eaLnBrk="1" fontAlgn="auto" latinLnBrk="0" hangingPunct="1"/>
          <a:r>
            <a:rPr lang="en-US" sz="1100" b="1" i="0" baseline="0">
              <a:solidFill>
                <a:schemeClr val="dk1"/>
              </a:solidFill>
              <a:effectLst/>
              <a:latin typeface="+mn-lt"/>
              <a:ea typeface="+mn-ea"/>
              <a:cs typeface="+mn-cs"/>
            </a:rPr>
            <a:t>Thanks to Bill Williams for his contribution of geologic information on the deposits.</a:t>
          </a: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a:p>
          <a:pPr marL="342900" marR="0" lvl="0" indent="-342900" defTabSz="914400" eaLnBrk="1" fontAlgn="base" latinLnBrk="0" hangingPunct="1">
            <a:lnSpc>
              <a:spcPct val="100000"/>
            </a:lnSpc>
            <a:spcBef>
              <a:spcPts val="0"/>
            </a:spcBef>
            <a:spcAft>
              <a:spcPts val="600"/>
            </a:spcAft>
            <a:buClrTx/>
            <a:buSzPts val="1000"/>
            <a:buFont typeface="Arial" panose="020B0604020202020204" pitchFamily="34" charset="0"/>
            <a:buAutoNum type="arabicParenBoth"/>
            <a:tabLst>
              <a:tab pos="228600" algn="l"/>
            </a:tabLst>
            <a:defRPr/>
          </a:pPr>
          <a:endParaRPr kumimoji="0" lang="en-US" sz="1100" b="0" i="0" u="none" strike="noStrike" kern="0" cap="none" spc="0" normalizeH="0" baseline="0" noProof="0">
            <a:ln>
              <a:noFill/>
            </a:ln>
            <a:solidFill>
              <a:prstClr val="black"/>
            </a:solidFill>
            <a:effectLst/>
            <a:uLnTx/>
            <a:uFillTx/>
            <a:latin typeface="+mn-lt"/>
            <a:ea typeface="Times New Roman" panose="02020603050405020304" pitchFamily="18" charset="0"/>
            <a:cs typeface="Times New Roman" panose="02020603050405020304" pitchFamily="18" charset="0"/>
          </a:endParaRPr>
        </a:p>
      </xdr:txBody>
    </xdr:sp>
    <xdr:clientData/>
  </xdr:twoCellAnchor>
  <xdr:oneCellAnchor>
    <xdr:from>
      <xdr:col>14</xdr:col>
      <xdr:colOff>0</xdr:colOff>
      <xdr:row>519</xdr:row>
      <xdr:rowOff>0</xdr:rowOff>
    </xdr:from>
    <xdr:ext cx="184731" cy="264560"/>
    <xdr:sp macro="" textlink="">
      <xdr:nvSpPr>
        <xdr:cNvPr id="982" name="TextBox 981">
          <a:extLst>
            <a:ext uri="{FF2B5EF4-FFF2-40B4-BE49-F238E27FC236}">
              <a16:creationId xmlns:a16="http://schemas.microsoft.com/office/drawing/2014/main" id="{7527A2D7-70B1-4E10-8B41-E758E8E4947B}"/>
            </a:ext>
          </a:extLst>
        </xdr:cNvPr>
        <xdr:cNvSpPr txBox="1"/>
      </xdr:nvSpPr>
      <xdr:spPr>
        <a:xfrm>
          <a:off x="13220700" y="19230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519</xdr:row>
      <xdr:rowOff>0</xdr:rowOff>
    </xdr:from>
    <xdr:ext cx="184731" cy="264560"/>
    <xdr:sp macro="" textlink="">
      <xdr:nvSpPr>
        <xdr:cNvPr id="983" name="TextBox 982">
          <a:extLst>
            <a:ext uri="{FF2B5EF4-FFF2-40B4-BE49-F238E27FC236}">
              <a16:creationId xmlns:a16="http://schemas.microsoft.com/office/drawing/2014/main" id="{04F802A6-FFFC-4CFA-AF5F-8EAF5B9C171F}"/>
            </a:ext>
          </a:extLst>
        </xdr:cNvPr>
        <xdr:cNvSpPr txBox="1"/>
      </xdr:nvSpPr>
      <xdr:spPr>
        <a:xfrm>
          <a:off x="13220700" y="19230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27</xdr:col>
      <xdr:colOff>112012</xdr:colOff>
      <xdr:row>0</xdr:row>
      <xdr:rowOff>33843</xdr:rowOff>
    </xdr:from>
    <xdr:to>
      <xdr:col>31</xdr:col>
      <xdr:colOff>76578</xdr:colOff>
      <xdr:row>1</xdr:row>
      <xdr:rowOff>378551</xdr:rowOff>
    </xdr:to>
    <xdr:sp macro="" textlink="">
      <xdr:nvSpPr>
        <xdr:cNvPr id="984" name="TextBox 983">
          <a:extLst>
            <a:ext uri="{FF2B5EF4-FFF2-40B4-BE49-F238E27FC236}">
              <a16:creationId xmlns:a16="http://schemas.microsoft.com/office/drawing/2014/main" id="{0E39ED86-A36B-48BD-A66B-D62A770E3C02}"/>
            </a:ext>
          </a:extLst>
        </xdr:cNvPr>
        <xdr:cNvSpPr txBox="1"/>
      </xdr:nvSpPr>
      <xdr:spPr>
        <a:xfrm>
          <a:off x="28793692" y="33843"/>
          <a:ext cx="3332606" cy="573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rgbClr val="0070C0"/>
              </a:solidFill>
            </a:rPr>
            <a:t>The magnitude index ( Col c)  indicates the overall scale of an event based on its release, runout and deaths. The index base is the decade 1991 to 2000.  The score for each component is the unweighted ratio of the event measure to the average measure for the reference decade </a:t>
          </a:r>
        </a:p>
      </xdr:txBody>
    </xdr:sp>
    <xdr:clientData/>
  </xdr:twoCellAnchor>
  <xdr:twoCellAnchor>
    <xdr:from>
      <xdr:col>31</xdr:col>
      <xdr:colOff>895350</xdr:colOff>
      <xdr:row>0</xdr:row>
      <xdr:rowOff>50556</xdr:rowOff>
    </xdr:from>
    <xdr:to>
      <xdr:col>34</xdr:col>
      <xdr:colOff>647700</xdr:colOff>
      <xdr:row>1</xdr:row>
      <xdr:rowOff>344261</xdr:rowOff>
    </xdr:to>
    <xdr:sp macro="" textlink="">
      <xdr:nvSpPr>
        <xdr:cNvPr id="985" name="TextBox 984">
          <a:extLst>
            <a:ext uri="{FF2B5EF4-FFF2-40B4-BE49-F238E27FC236}">
              <a16:creationId xmlns:a16="http://schemas.microsoft.com/office/drawing/2014/main" id="{ED4F5979-E4B9-4EA2-B789-A3BD91FB7AAF}"/>
            </a:ext>
          </a:extLst>
        </xdr:cNvPr>
        <xdr:cNvSpPr txBox="1"/>
      </xdr:nvSpPr>
      <xdr:spPr>
        <a:xfrm>
          <a:off x="32945070" y="50556"/>
          <a:ext cx="1954530" cy="52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rgbClr val="0070C0"/>
              </a:solidFill>
            </a:rPr>
            <a:t>The severity codes are based on but not excusively determned by criterion values for  release,runout &amp; deaths</a:t>
          </a:r>
        </a:p>
      </xdr:txBody>
    </xdr:sp>
    <xdr:clientData/>
  </xdr:twoCellAnchor>
  <xdr:twoCellAnchor>
    <xdr:from>
      <xdr:col>32</xdr:col>
      <xdr:colOff>206829</xdr:colOff>
      <xdr:row>408</xdr:row>
      <xdr:rowOff>152400</xdr:rowOff>
    </xdr:from>
    <xdr:to>
      <xdr:col>34</xdr:col>
      <xdr:colOff>449038</xdr:colOff>
      <xdr:row>410</xdr:row>
      <xdr:rowOff>135234</xdr:rowOff>
    </xdr:to>
    <xdr:sp macro="" textlink="">
      <xdr:nvSpPr>
        <xdr:cNvPr id="986" name="TextBox 985">
          <a:extLst>
            <a:ext uri="{FF2B5EF4-FFF2-40B4-BE49-F238E27FC236}">
              <a16:creationId xmlns:a16="http://schemas.microsoft.com/office/drawing/2014/main" id="{DB1FE06E-0470-4061-B9F9-4094C644869D}"/>
            </a:ext>
          </a:extLst>
        </xdr:cNvPr>
        <xdr:cNvSpPr txBox="1"/>
      </xdr:nvSpPr>
      <xdr:spPr>
        <a:xfrm>
          <a:off x="33170949" y="169392600"/>
          <a:ext cx="1529989" cy="897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0070C0"/>
              </a:solidFill>
            </a:rPr>
            <a:t>The index values differentiate magnitude amongst the three severity codes</a:t>
          </a:r>
        </a:p>
      </xdr:txBody>
    </xdr:sp>
    <xdr:clientData/>
  </xdr:twoCellAnchor>
  <xdr:twoCellAnchor>
    <xdr:from>
      <xdr:col>19</xdr:col>
      <xdr:colOff>598714</xdr:colOff>
      <xdr:row>407</xdr:row>
      <xdr:rowOff>261257</xdr:rowOff>
    </xdr:from>
    <xdr:to>
      <xdr:col>25</xdr:col>
      <xdr:colOff>684266</xdr:colOff>
      <xdr:row>409</xdr:row>
      <xdr:rowOff>360162</xdr:rowOff>
    </xdr:to>
    <xdr:sp macro="" textlink="">
      <xdr:nvSpPr>
        <xdr:cNvPr id="987" name="TextBox 986">
          <a:extLst>
            <a:ext uri="{FF2B5EF4-FFF2-40B4-BE49-F238E27FC236}">
              <a16:creationId xmlns:a16="http://schemas.microsoft.com/office/drawing/2014/main" id="{B5A2C5D5-BD3C-4A20-9A61-F7CDD1A84CF1}"/>
            </a:ext>
          </a:extLst>
        </xdr:cNvPr>
        <xdr:cNvSpPr txBox="1"/>
      </xdr:nvSpPr>
      <xdr:spPr>
        <a:xfrm>
          <a:off x="24258814" y="168945197"/>
          <a:ext cx="3659332" cy="10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0070C0"/>
              </a:solidFill>
            </a:rPr>
            <a:t>Complete doumentation on the index is available from Bowker Associates(LNBowker@BowkerAssociates.org).  The difference in total scores for each of the three varaiables indicates the releative incidence of reporting on the variable. ( ie not every record has a documented entry for each of the three variable) We determined that no  weightng was necessary to insure that each variable is equally represented</a:t>
          </a:r>
          <a:r>
            <a:rPr lang="en-US" sz="900" b="1"/>
            <a:t> </a:t>
          </a:r>
        </a:p>
        <a:p>
          <a:endParaRPr lang="en-US" sz="800" b="1"/>
        </a:p>
      </xdr:txBody>
    </xdr:sp>
    <xdr:clientData/>
  </xdr:twoCellAnchor>
  <xdr:oneCellAnchor>
    <xdr:from>
      <xdr:col>14</xdr:col>
      <xdr:colOff>0</xdr:colOff>
      <xdr:row>520</xdr:row>
      <xdr:rowOff>0</xdr:rowOff>
    </xdr:from>
    <xdr:ext cx="184731" cy="264560"/>
    <xdr:sp macro="" textlink="">
      <xdr:nvSpPr>
        <xdr:cNvPr id="989" name="TextBox 988">
          <a:extLst>
            <a:ext uri="{FF2B5EF4-FFF2-40B4-BE49-F238E27FC236}">
              <a16:creationId xmlns:a16="http://schemas.microsoft.com/office/drawing/2014/main" id="{7E7BFCC8-033A-41ED-AB8F-5696788DA28E}"/>
            </a:ext>
          </a:extLst>
        </xdr:cNvPr>
        <xdr:cNvSpPr txBox="1"/>
      </xdr:nvSpPr>
      <xdr:spPr>
        <a:xfrm>
          <a:off x="13220700" y="1924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520</xdr:row>
      <xdr:rowOff>0</xdr:rowOff>
    </xdr:from>
    <xdr:ext cx="184731" cy="264560"/>
    <xdr:sp macro="" textlink="">
      <xdr:nvSpPr>
        <xdr:cNvPr id="990" name="TextBox 989">
          <a:extLst>
            <a:ext uri="{FF2B5EF4-FFF2-40B4-BE49-F238E27FC236}">
              <a16:creationId xmlns:a16="http://schemas.microsoft.com/office/drawing/2014/main" id="{41F2FEA3-952C-4C50-968C-47CD4394C50F}"/>
            </a:ext>
          </a:extLst>
        </xdr:cNvPr>
        <xdr:cNvSpPr txBox="1"/>
      </xdr:nvSpPr>
      <xdr:spPr>
        <a:xfrm>
          <a:off x="13220700" y="1924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521</xdr:row>
      <xdr:rowOff>0</xdr:rowOff>
    </xdr:from>
    <xdr:ext cx="184731" cy="264560"/>
    <xdr:sp macro="" textlink="">
      <xdr:nvSpPr>
        <xdr:cNvPr id="991" name="TextBox 990">
          <a:extLst>
            <a:ext uri="{FF2B5EF4-FFF2-40B4-BE49-F238E27FC236}">
              <a16:creationId xmlns:a16="http://schemas.microsoft.com/office/drawing/2014/main" id="{960DEE41-69AA-47E7-9B90-18BCB1D1AE17}"/>
            </a:ext>
          </a:extLst>
        </xdr:cNvPr>
        <xdr:cNvSpPr txBox="1"/>
      </xdr:nvSpPr>
      <xdr:spPr>
        <a:xfrm>
          <a:off x="13220700" y="192686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521</xdr:row>
      <xdr:rowOff>0</xdr:rowOff>
    </xdr:from>
    <xdr:ext cx="184731" cy="264560"/>
    <xdr:sp macro="" textlink="">
      <xdr:nvSpPr>
        <xdr:cNvPr id="992" name="TextBox 991">
          <a:extLst>
            <a:ext uri="{FF2B5EF4-FFF2-40B4-BE49-F238E27FC236}">
              <a16:creationId xmlns:a16="http://schemas.microsoft.com/office/drawing/2014/main" id="{1DED4735-CFB2-4527-8377-1E1C4F0D2013}"/>
            </a:ext>
          </a:extLst>
        </xdr:cNvPr>
        <xdr:cNvSpPr txBox="1"/>
      </xdr:nvSpPr>
      <xdr:spPr>
        <a:xfrm>
          <a:off x="13220700" y="192686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522</xdr:row>
      <xdr:rowOff>0</xdr:rowOff>
    </xdr:from>
    <xdr:ext cx="184731" cy="264560"/>
    <xdr:sp macro="" textlink="">
      <xdr:nvSpPr>
        <xdr:cNvPr id="993" name="TextBox 992">
          <a:extLst>
            <a:ext uri="{FF2B5EF4-FFF2-40B4-BE49-F238E27FC236}">
              <a16:creationId xmlns:a16="http://schemas.microsoft.com/office/drawing/2014/main" id="{4DE2D587-5EC7-4251-A14E-DF08B4E187DD}"/>
            </a:ext>
          </a:extLst>
        </xdr:cNvPr>
        <xdr:cNvSpPr txBox="1"/>
      </xdr:nvSpPr>
      <xdr:spPr>
        <a:xfrm>
          <a:off x="13220700" y="1929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522</xdr:row>
      <xdr:rowOff>0</xdr:rowOff>
    </xdr:from>
    <xdr:ext cx="184731" cy="264560"/>
    <xdr:sp macro="" textlink="">
      <xdr:nvSpPr>
        <xdr:cNvPr id="994" name="TextBox 993">
          <a:extLst>
            <a:ext uri="{FF2B5EF4-FFF2-40B4-BE49-F238E27FC236}">
              <a16:creationId xmlns:a16="http://schemas.microsoft.com/office/drawing/2014/main" id="{D2626B79-918E-4283-8287-2B4DFB2A07C2}"/>
            </a:ext>
          </a:extLst>
        </xdr:cNvPr>
        <xdr:cNvSpPr txBox="1"/>
      </xdr:nvSpPr>
      <xdr:spPr>
        <a:xfrm>
          <a:off x="13220700" y="1929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523</xdr:row>
      <xdr:rowOff>0</xdr:rowOff>
    </xdr:from>
    <xdr:ext cx="184731" cy="264560"/>
    <xdr:sp macro="" textlink="">
      <xdr:nvSpPr>
        <xdr:cNvPr id="995" name="TextBox 994">
          <a:extLst>
            <a:ext uri="{FF2B5EF4-FFF2-40B4-BE49-F238E27FC236}">
              <a16:creationId xmlns:a16="http://schemas.microsoft.com/office/drawing/2014/main" id="{731EAFED-7E48-45D3-8102-1F3FC9099622}"/>
            </a:ext>
          </a:extLst>
        </xdr:cNvPr>
        <xdr:cNvSpPr txBox="1"/>
      </xdr:nvSpPr>
      <xdr:spPr>
        <a:xfrm>
          <a:off x="13220700" y="19318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523</xdr:row>
      <xdr:rowOff>0</xdr:rowOff>
    </xdr:from>
    <xdr:ext cx="184731" cy="264560"/>
    <xdr:sp macro="" textlink="">
      <xdr:nvSpPr>
        <xdr:cNvPr id="996" name="TextBox 995">
          <a:extLst>
            <a:ext uri="{FF2B5EF4-FFF2-40B4-BE49-F238E27FC236}">
              <a16:creationId xmlns:a16="http://schemas.microsoft.com/office/drawing/2014/main" id="{2D9D36A0-2B93-44FD-A8AC-45E5AA58769E}"/>
            </a:ext>
          </a:extLst>
        </xdr:cNvPr>
        <xdr:cNvSpPr txBox="1"/>
      </xdr:nvSpPr>
      <xdr:spPr>
        <a:xfrm>
          <a:off x="13220700" y="19318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524</xdr:row>
      <xdr:rowOff>0</xdr:rowOff>
    </xdr:from>
    <xdr:ext cx="184731" cy="264560"/>
    <xdr:sp macro="" textlink="">
      <xdr:nvSpPr>
        <xdr:cNvPr id="997" name="TextBox 996">
          <a:extLst>
            <a:ext uri="{FF2B5EF4-FFF2-40B4-BE49-F238E27FC236}">
              <a16:creationId xmlns:a16="http://schemas.microsoft.com/office/drawing/2014/main" id="{D4A0297F-CA4B-4EF2-8DA5-B8AEDE0C33D3}"/>
            </a:ext>
          </a:extLst>
        </xdr:cNvPr>
        <xdr:cNvSpPr txBox="1"/>
      </xdr:nvSpPr>
      <xdr:spPr>
        <a:xfrm>
          <a:off x="13220700" y="19337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524</xdr:row>
      <xdr:rowOff>0</xdr:rowOff>
    </xdr:from>
    <xdr:ext cx="184731" cy="264560"/>
    <xdr:sp macro="" textlink="">
      <xdr:nvSpPr>
        <xdr:cNvPr id="998" name="TextBox 997">
          <a:extLst>
            <a:ext uri="{FF2B5EF4-FFF2-40B4-BE49-F238E27FC236}">
              <a16:creationId xmlns:a16="http://schemas.microsoft.com/office/drawing/2014/main" id="{CDEF356F-730D-47BB-9BAD-B0C26FB3FFC7}"/>
            </a:ext>
          </a:extLst>
        </xdr:cNvPr>
        <xdr:cNvSpPr txBox="1"/>
      </xdr:nvSpPr>
      <xdr:spPr>
        <a:xfrm>
          <a:off x="13220700" y="19337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525</xdr:row>
      <xdr:rowOff>0</xdr:rowOff>
    </xdr:from>
    <xdr:ext cx="184731" cy="264560"/>
    <xdr:sp macro="" textlink="">
      <xdr:nvSpPr>
        <xdr:cNvPr id="999" name="TextBox 998">
          <a:extLst>
            <a:ext uri="{FF2B5EF4-FFF2-40B4-BE49-F238E27FC236}">
              <a16:creationId xmlns:a16="http://schemas.microsoft.com/office/drawing/2014/main" id="{768CA61D-D8AA-4F90-9030-1F0D1086E569}"/>
            </a:ext>
          </a:extLst>
        </xdr:cNvPr>
        <xdr:cNvSpPr txBox="1"/>
      </xdr:nvSpPr>
      <xdr:spPr>
        <a:xfrm>
          <a:off x="13220700" y="19356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525</xdr:row>
      <xdr:rowOff>0</xdr:rowOff>
    </xdr:from>
    <xdr:ext cx="184731" cy="264560"/>
    <xdr:sp macro="" textlink="">
      <xdr:nvSpPr>
        <xdr:cNvPr id="1000" name="TextBox 999">
          <a:extLst>
            <a:ext uri="{FF2B5EF4-FFF2-40B4-BE49-F238E27FC236}">
              <a16:creationId xmlns:a16="http://schemas.microsoft.com/office/drawing/2014/main" id="{5A5720C3-99DF-4D32-A304-03B0AB3676A7}"/>
            </a:ext>
          </a:extLst>
        </xdr:cNvPr>
        <xdr:cNvSpPr txBox="1"/>
      </xdr:nvSpPr>
      <xdr:spPr>
        <a:xfrm>
          <a:off x="13220700" y="19356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526</xdr:row>
      <xdr:rowOff>0</xdr:rowOff>
    </xdr:from>
    <xdr:ext cx="184731" cy="264560"/>
    <xdr:sp macro="" textlink="">
      <xdr:nvSpPr>
        <xdr:cNvPr id="1001" name="TextBox 1000">
          <a:extLst>
            <a:ext uri="{FF2B5EF4-FFF2-40B4-BE49-F238E27FC236}">
              <a16:creationId xmlns:a16="http://schemas.microsoft.com/office/drawing/2014/main" id="{A6446FE5-1E0D-4100-8D83-F2F3AE180DDC}"/>
            </a:ext>
          </a:extLst>
        </xdr:cNvPr>
        <xdr:cNvSpPr txBox="1"/>
      </xdr:nvSpPr>
      <xdr:spPr>
        <a:xfrm>
          <a:off x="13220700" y="193753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526</xdr:row>
      <xdr:rowOff>0</xdr:rowOff>
    </xdr:from>
    <xdr:ext cx="184731" cy="264560"/>
    <xdr:sp macro="" textlink="">
      <xdr:nvSpPr>
        <xdr:cNvPr id="1002" name="TextBox 1001">
          <a:extLst>
            <a:ext uri="{FF2B5EF4-FFF2-40B4-BE49-F238E27FC236}">
              <a16:creationId xmlns:a16="http://schemas.microsoft.com/office/drawing/2014/main" id="{93AA1D61-8AD7-4F75-A4FE-8E44C720A817}"/>
            </a:ext>
          </a:extLst>
        </xdr:cNvPr>
        <xdr:cNvSpPr txBox="1"/>
      </xdr:nvSpPr>
      <xdr:spPr>
        <a:xfrm>
          <a:off x="13220700" y="193753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527</xdr:row>
      <xdr:rowOff>0</xdr:rowOff>
    </xdr:from>
    <xdr:ext cx="184731" cy="264560"/>
    <xdr:sp macro="" textlink="">
      <xdr:nvSpPr>
        <xdr:cNvPr id="1003" name="TextBox 1002">
          <a:extLst>
            <a:ext uri="{FF2B5EF4-FFF2-40B4-BE49-F238E27FC236}">
              <a16:creationId xmlns:a16="http://schemas.microsoft.com/office/drawing/2014/main" id="{912526A8-3CFC-4893-9C27-F9418E59477E}"/>
            </a:ext>
          </a:extLst>
        </xdr:cNvPr>
        <xdr:cNvSpPr txBox="1"/>
      </xdr:nvSpPr>
      <xdr:spPr>
        <a:xfrm>
          <a:off x="13220700" y="193944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527</xdr:row>
      <xdr:rowOff>0</xdr:rowOff>
    </xdr:from>
    <xdr:ext cx="184731" cy="264560"/>
    <xdr:sp macro="" textlink="">
      <xdr:nvSpPr>
        <xdr:cNvPr id="1004" name="TextBox 1003">
          <a:extLst>
            <a:ext uri="{FF2B5EF4-FFF2-40B4-BE49-F238E27FC236}">
              <a16:creationId xmlns:a16="http://schemas.microsoft.com/office/drawing/2014/main" id="{495491E6-08EF-4A36-BAF1-4AFF9826D30A}"/>
            </a:ext>
          </a:extLst>
        </xdr:cNvPr>
        <xdr:cNvSpPr txBox="1"/>
      </xdr:nvSpPr>
      <xdr:spPr>
        <a:xfrm>
          <a:off x="13220700" y="193944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528</xdr:row>
      <xdr:rowOff>0</xdr:rowOff>
    </xdr:from>
    <xdr:ext cx="184731" cy="264560"/>
    <xdr:sp macro="" textlink="">
      <xdr:nvSpPr>
        <xdr:cNvPr id="1005" name="TextBox 1004">
          <a:extLst>
            <a:ext uri="{FF2B5EF4-FFF2-40B4-BE49-F238E27FC236}">
              <a16:creationId xmlns:a16="http://schemas.microsoft.com/office/drawing/2014/main" id="{330DFD81-DAB6-4D13-BBA2-3AA934CF1367}"/>
            </a:ext>
          </a:extLst>
        </xdr:cNvPr>
        <xdr:cNvSpPr txBox="1"/>
      </xdr:nvSpPr>
      <xdr:spPr>
        <a:xfrm>
          <a:off x="13220700" y="19413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528</xdr:row>
      <xdr:rowOff>0</xdr:rowOff>
    </xdr:from>
    <xdr:ext cx="184731" cy="264560"/>
    <xdr:sp macro="" textlink="">
      <xdr:nvSpPr>
        <xdr:cNvPr id="1006" name="TextBox 1005">
          <a:extLst>
            <a:ext uri="{FF2B5EF4-FFF2-40B4-BE49-F238E27FC236}">
              <a16:creationId xmlns:a16="http://schemas.microsoft.com/office/drawing/2014/main" id="{03D68BE5-DE6C-4C64-96D0-C5DFB81B7E08}"/>
            </a:ext>
          </a:extLst>
        </xdr:cNvPr>
        <xdr:cNvSpPr txBox="1"/>
      </xdr:nvSpPr>
      <xdr:spPr>
        <a:xfrm>
          <a:off x="13220700" y="194134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529</xdr:row>
      <xdr:rowOff>0</xdr:rowOff>
    </xdr:from>
    <xdr:ext cx="184731" cy="264560"/>
    <xdr:sp macro="" textlink="">
      <xdr:nvSpPr>
        <xdr:cNvPr id="1007" name="TextBox 1006">
          <a:extLst>
            <a:ext uri="{FF2B5EF4-FFF2-40B4-BE49-F238E27FC236}">
              <a16:creationId xmlns:a16="http://schemas.microsoft.com/office/drawing/2014/main" id="{B647AF51-859B-49C9-8003-C3A982D61F70}"/>
            </a:ext>
          </a:extLst>
        </xdr:cNvPr>
        <xdr:cNvSpPr txBox="1"/>
      </xdr:nvSpPr>
      <xdr:spPr>
        <a:xfrm>
          <a:off x="13220700" y="194325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529</xdr:row>
      <xdr:rowOff>0</xdr:rowOff>
    </xdr:from>
    <xdr:ext cx="184731" cy="264560"/>
    <xdr:sp macro="" textlink="">
      <xdr:nvSpPr>
        <xdr:cNvPr id="1008" name="TextBox 1007">
          <a:extLst>
            <a:ext uri="{FF2B5EF4-FFF2-40B4-BE49-F238E27FC236}">
              <a16:creationId xmlns:a16="http://schemas.microsoft.com/office/drawing/2014/main" id="{B8F858E4-6ED3-4995-BD6F-A2CB4BB85E85}"/>
            </a:ext>
          </a:extLst>
        </xdr:cNvPr>
        <xdr:cNvSpPr txBox="1"/>
      </xdr:nvSpPr>
      <xdr:spPr>
        <a:xfrm>
          <a:off x="13220700" y="194325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530</xdr:row>
      <xdr:rowOff>0</xdr:rowOff>
    </xdr:from>
    <xdr:ext cx="184731" cy="264560"/>
    <xdr:sp macro="" textlink="">
      <xdr:nvSpPr>
        <xdr:cNvPr id="1009" name="TextBox 1008">
          <a:extLst>
            <a:ext uri="{FF2B5EF4-FFF2-40B4-BE49-F238E27FC236}">
              <a16:creationId xmlns:a16="http://schemas.microsoft.com/office/drawing/2014/main" id="{881E3972-BC87-4315-8E6F-29C7B0DC1813}"/>
            </a:ext>
          </a:extLst>
        </xdr:cNvPr>
        <xdr:cNvSpPr txBox="1"/>
      </xdr:nvSpPr>
      <xdr:spPr>
        <a:xfrm>
          <a:off x="13220700" y="194515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530</xdr:row>
      <xdr:rowOff>0</xdr:rowOff>
    </xdr:from>
    <xdr:ext cx="184731" cy="264560"/>
    <xdr:sp macro="" textlink="">
      <xdr:nvSpPr>
        <xdr:cNvPr id="1010" name="TextBox 1009">
          <a:extLst>
            <a:ext uri="{FF2B5EF4-FFF2-40B4-BE49-F238E27FC236}">
              <a16:creationId xmlns:a16="http://schemas.microsoft.com/office/drawing/2014/main" id="{5ECB44FD-5B75-434D-9E6D-C842D21E17D4}"/>
            </a:ext>
          </a:extLst>
        </xdr:cNvPr>
        <xdr:cNvSpPr txBox="1"/>
      </xdr:nvSpPr>
      <xdr:spPr>
        <a:xfrm>
          <a:off x="13220700" y="194515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531</xdr:row>
      <xdr:rowOff>0</xdr:rowOff>
    </xdr:from>
    <xdr:ext cx="184731" cy="264560"/>
    <xdr:sp macro="" textlink="">
      <xdr:nvSpPr>
        <xdr:cNvPr id="1011" name="TextBox 1010">
          <a:extLst>
            <a:ext uri="{FF2B5EF4-FFF2-40B4-BE49-F238E27FC236}">
              <a16:creationId xmlns:a16="http://schemas.microsoft.com/office/drawing/2014/main" id="{37324D7D-CC16-4580-8BAB-B5FC10715AE1}"/>
            </a:ext>
          </a:extLst>
        </xdr:cNvPr>
        <xdr:cNvSpPr txBox="1"/>
      </xdr:nvSpPr>
      <xdr:spPr>
        <a:xfrm>
          <a:off x="13220700" y="19470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531</xdr:row>
      <xdr:rowOff>0</xdr:rowOff>
    </xdr:from>
    <xdr:ext cx="184731" cy="264560"/>
    <xdr:sp macro="" textlink="">
      <xdr:nvSpPr>
        <xdr:cNvPr id="1012" name="TextBox 1011">
          <a:extLst>
            <a:ext uri="{FF2B5EF4-FFF2-40B4-BE49-F238E27FC236}">
              <a16:creationId xmlns:a16="http://schemas.microsoft.com/office/drawing/2014/main" id="{378EBFEF-37B3-40CD-A29F-0590536CDC91}"/>
            </a:ext>
          </a:extLst>
        </xdr:cNvPr>
        <xdr:cNvSpPr txBox="1"/>
      </xdr:nvSpPr>
      <xdr:spPr>
        <a:xfrm>
          <a:off x="13220700" y="19470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532</xdr:row>
      <xdr:rowOff>0</xdr:rowOff>
    </xdr:from>
    <xdr:ext cx="184731" cy="264560"/>
    <xdr:sp macro="" textlink="">
      <xdr:nvSpPr>
        <xdr:cNvPr id="1013" name="TextBox 1012">
          <a:extLst>
            <a:ext uri="{FF2B5EF4-FFF2-40B4-BE49-F238E27FC236}">
              <a16:creationId xmlns:a16="http://schemas.microsoft.com/office/drawing/2014/main" id="{F3B64962-32EC-4406-80EE-42183C203A7E}"/>
            </a:ext>
          </a:extLst>
        </xdr:cNvPr>
        <xdr:cNvSpPr txBox="1"/>
      </xdr:nvSpPr>
      <xdr:spPr>
        <a:xfrm>
          <a:off x="13220700" y="194896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532</xdr:row>
      <xdr:rowOff>0</xdr:rowOff>
    </xdr:from>
    <xdr:ext cx="184731" cy="264560"/>
    <xdr:sp macro="" textlink="">
      <xdr:nvSpPr>
        <xdr:cNvPr id="1014" name="TextBox 1013">
          <a:extLst>
            <a:ext uri="{FF2B5EF4-FFF2-40B4-BE49-F238E27FC236}">
              <a16:creationId xmlns:a16="http://schemas.microsoft.com/office/drawing/2014/main" id="{0790C8D6-A8E9-4ADE-B8F8-B4A97E31C217}"/>
            </a:ext>
          </a:extLst>
        </xdr:cNvPr>
        <xdr:cNvSpPr txBox="1"/>
      </xdr:nvSpPr>
      <xdr:spPr>
        <a:xfrm>
          <a:off x="13220700" y="194896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533</xdr:row>
      <xdr:rowOff>0</xdr:rowOff>
    </xdr:from>
    <xdr:ext cx="184731" cy="264560"/>
    <xdr:sp macro="" textlink="">
      <xdr:nvSpPr>
        <xdr:cNvPr id="1015" name="TextBox 1014">
          <a:extLst>
            <a:ext uri="{FF2B5EF4-FFF2-40B4-BE49-F238E27FC236}">
              <a16:creationId xmlns:a16="http://schemas.microsoft.com/office/drawing/2014/main" id="{1907B852-E565-484A-B5C1-6421ED907CF2}"/>
            </a:ext>
          </a:extLst>
        </xdr:cNvPr>
        <xdr:cNvSpPr txBox="1"/>
      </xdr:nvSpPr>
      <xdr:spPr>
        <a:xfrm>
          <a:off x="13220700" y="195087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533</xdr:row>
      <xdr:rowOff>0</xdr:rowOff>
    </xdr:from>
    <xdr:ext cx="184731" cy="264560"/>
    <xdr:sp macro="" textlink="">
      <xdr:nvSpPr>
        <xdr:cNvPr id="1016" name="TextBox 1015">
          <a:extLst>
            <a:ext uri="{FF2B5EF4-FFF2-40B4-BE49-F238E27FC236}">
              <a16:creationId xmlns:a16="http://schemas.microsoft.com/office/drawing/2014/main" id="{9ACE0284-8645-40F7-8D80-D67A5A7A900D}"/>
            </a:ext>
          </a:extLst>
        </xdr:cNvPr>
        <xdr:cNvSpPr txBox="1"/>
      </xdr:nvSpPr>
      <xdr:spPr>
        <a:xfrm>
          <a:off x="13220700" y="195087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534</xdr:row>
      <xdr:rowOff>0</xdr:rowOff>
    </xdr:from>
    <xdr:ext cx="184731" cy="264560"/>
    <xdr:sp macro="" textlink="">
      <xdr:nvSpPr>
        <xdr:cNvPr id="1017" name="TextBox 1016">
          <a:extLst>
            <a:ext uri="{FF2B5EF4-FFF2-40B4-BE49-F238E27FC236}">
              <a16:creationId xmlns:a16="http://schemas.microsoft.com/office/drawing/2014/main" id="{31394679-47EF-4A51-8B95-3765F5999441}"/>
            </a:ext>
          </a:extLst>
        </xdr:cNvPr>
        <xdr:cNvSpPr txBox="1"/>
      </xdr:nvSpPr>
      <xdr:spPr>
        <a:xfrm>
          <a:off x="13220700" y="19527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534</xdr:row>
      <xdr:rowOff>0</xdr:rowOff>
    </xdr:from>
    <xdr:ext cx="184731" cy="264560"/>
    <xdr:sp macro="" textlink="">
      <xdr:nvSpPr>
        <xdr:cNvPr id="1018" name="TextBox 1017">
          <a:extLst>
            <a:ext uri="{FF2B5EF4-FFF2-40B4-BE49-F238E27FC236}">
              <a16:creationId xmlns:a16="http://schemas.microsoft.com/office/drawing/2014/main" id="{91E0D56B-D8BC-4474-ACA1-F697919F38C3}"/>
            </a:ext>
          </a:extLst>
        </xdr:cNvPr>
        <xdr:cNvSpPr txBox="1"/>
      </xdr:nvSpPr>
      <xdr:spPr>
        <a:xfrm>
          <a:off x="13220700" y="19527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535</xdr:row>
      <xdr:rowOff>0</xdr:rowOff>
    </xdr:from>
    <xdr:ext cx="184731" cy="264560"/>
    <xdr:sp macro="" textlink="">
      <xdr:nvSpPr>
        <xdr:cNvPr id="1019" name="TextBox 1018">
          <a:extLst>
            <a:ext uri="{FF2B5EF4-FFF2-40B4-BE49-F238E27FC236}">
              <a16:creationId xmlns:a16="http://schemas.microsoft.com/office/drawing/2014/main" id="{AD816B41-FC4B-4CA4-957D-9883A01A81E8}"/>
            </a:ext>
          </a:extLst>
        </xdr:cNvPr>
        <xdr:cNvSpPr txBox="1"/>
      </xdr:nvSpPr>
      <xdr:spPr>
        <a:xfrm>
          <a:off x="13220700" y="195468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535</xdr:row>
      <xdr:rowOff>0</xdr:rowOff>
    </xdr:from>
    <xdr:ext cx="184731" cy="264560"/>
    <xdr:sp macro="" textlink="">
      <xdr:nvSpPr>
        <xdr:cNvPr id="1020" name="TextBox 1019">
          <a:extLst>
            <a:ext uri="{FF2B5EF4-FFF2-40B4-BE49-F238E27FC236}">
              <a16:creationId xmlns:a16="http://schemas.microsoft.com/office/drawing/2014/main" id="{AEFE99E8-C54B-4824-91A8-331F6E3F65B6}"/>
            </a:ext>
          </a:extLst>
        </xdr:cNvPr>
        <xdr:cNvSpPr txBox="1"/>
      </xdr:nvSpPr>
      <xdr:spPr>
        <a:xfrm>
          <a:off x="13220700" y="195468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536</xdr:row>
      <xdr:rowOff>0</xdr:rowOff>
    </xdr:from>
    <xdr:ext cx="184731" cy="264560"/>
    <xdr:sp macro="" textlink="">
      <xdr:nvSpPr>
        <xdr:cNvPr id="1021" name="TextBox 1020">
          <a:extLst>
            <a:ext uri="{FF2B5EF4-FFF2-40B4-BE49-F238E27FC236}">
              <a16:creationId xmlns:a16="http://schemas.microsoft.com/office/drawing/2014/main" id="{D04B2E25-296A-4C2A-AB77-9F1DDD9AA87E}"/>
            </a:ext>
          </a:extLst>
        </xdr:cNvPr>
        <xdr:cNvSpPr txBox="1"/>
      </xdr:nvSpPr>
      <xdr:spPr>
        <a:xfrm>
          <a:off x="13220700" y="195658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536</xdr:row>
      <xdr:rowOff>0</xdr:rowOff>
    </xdr:from>
    <xdr:ext cx="184731" cy="264560"/>
    <xdr:sp macro="" textlink="">
      <xdr:nvSpPr>
        <xdr:cNvPr id="1022" name="TextBox 1021">
          <a:extLst>
            <a:ext uri="{FF2B5EF4-FFF2-40B4-BE49-F238E27FC236}">
              <a16:creationId xmlns:a16="http://schemas.microsoft.com/office/drawing/2014/main" id="{AF60A15E-8ACD-4FB6-90EA-45CFA790587D}"/>
            </a:ext>
          </a:extLst>
        </xdr:cNvPr>
        <xdr:cNvSpPr txBox="1"/>
      </xdr:nvSpPr>
      <xdr:spPr>
        <a:xfrm>
          <a:off x="13220700" y="195658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537</xdr:row>
      <xdr:rowOff>0</xdr:rowOff>
    </xdr:from>
    <xdr:ext cx="184731" cy="264560"/>
    <xdr:sp macro="" textlink="">
      <xdr:nvSpPr>
        <xdr:cNvPr id="1023" name="TextBox 1022">
          <a:extLst>
            <a:ext uri="{FF2B5EF4-FFF2-40B4-BE49-F238E27FC236}">
              <a16:creationId xmlns:a16="http://schemas.microsoft.com/office/drawing/2014/main" id="{AD90A459-6714-48AE-AC40-0DCBD728DCA4}"/>
            </a:ext>
          </a:extLst>
        </xdr:cNvPr>
        <xdr:cNvSpPr txBox="1"/>
      </xdr:nvSpPr>
      <xdr:spPr>
        <a:xfrm>
          <a:off x="13220700" y="19584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537</xdr:row>
      <xdr:rowOff>0</xdr:rowOff>
    </xdr:from>
    <xdr:ext cx="184731" cy="264560"/>
    <xdr:sp macro="" textlink="">
      <xdr:nvSpPr>
        <xdr:cNvPr id="1024" name="TextBox 1023">
          <a:extLst>
            <a:ext uri="{FF2B5EF4-FFF2-40B4-BE49-F238E27FC236}">
              <a16:creationId xmlns:a16="http://schemas.microsoft.com/office/drawing/2014/main" id="{FF58FFEB-FF11-41D9-BB9B-BC3EC09D0969}"/>
            </a:ext>
          </a:extLst>
        </xdr:cNvPr>
        <xdr:cNvSpPr txBox="1"/>
      </xdr:nvSpPr>
      <xdr:spPr>
        <a:xfrm>
          <a:off x="13220700" y="19584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538</xdr:row>
      <xdr:rowOff>0</xdr:rowOff>
    </xdr:from>
    <xdr:ext cx="184731" cy="264560"/>
    <xdr:sp macro="" textlink="">
      <xdr:nvSpPr>
        <xdr:cNvPr id="1025" name="TextBox 1024">
          <a:extLst>
            <a:ext uri="{FF2B5EF4-FFF2-40B4-BE49-F238E27FC236}">
              <a16:creationId xmlns:a16="http://schemas.microsoft.com/office/drawing/2014/main" id="{9FAABE6E-5B89-4700-8D92-7818C1A98D4F}"/>
            </a:ext>
          </a:extLst>
        </xdr:cNvPr>
        <xdr:cNvSpPr txBox="1"/>
      </xdr:nvSpPr>
      <xdr:spPr>
        <a:xfrm>
          <a:off x="13220700" y="196039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538</xdr:row>
      <xdr:rowOff>0</xdr:rowOff>
    </xdr:from>
    <xdr:ext cx="184731" cy="264560"/>
    <xdr:sp macro="" textlink="">
      <xdr:nvSpPr>
        <xdr:cNvPr id="1026" name="TextBox 1025">
          <a:extLst>
            <a:ext uri="{FF2B5EF4-FFF2-40B4-BE49-F238E27FC236}">
              <a16:creationId xmlns:a16="http://schemas.microsoft.com/office/drawing/2014/main" id="{6B0564D0-D68A-47C6-9696-4C956EEA221D}"/>
            </a:ext>
          </a:extLst>
        </xdr:cNvPr>
        <xdr:cNvSpPr txBox="1"/>
      </xdr:nvSpPr>
      <xdr:spPr>
        <a:xfrm>
          <a:off x="13220700" y="196039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540</xdr:row>
      <xdr:rowOff>0</xdr:rowOff>
    </xdr:from>
    <xdr:ext cx="184731" cy="264560"/>
    <xdr:sp macro="" textlink="">
      <xdr:nvSpPr>
        <xdr:cNvPr id="1027" name="TextBox 1026">
          <a:extLst>
            <a:ext uri="{FF2B5EF4-FFF2-40B4-BE49-F238E27FC236}">
              <a16:creationId xmlns:a16="http://schemas.microsoft.com/office/drawing/2014/main" id="{B89A0E1E-4831-44F3-86F1-14AA1E9A2BB5}"/>
            </a:ext>
          </a:extLst>
        </xdr:cNvPr>
        <xdr:cNvSpPr txBox="1"/>
      </xdr:nvSpPr>
      <xdr:spPr>
        <a:xfrm>
          <a:off x="13220700" y="1964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540</xdr:row>
      <xdr:rowOff>0</xdr:rowOff>
    </xdr:from>
    <xdr:ext cx="184731" cy="264560"/>
    <xdr:sp macro="" textlink="">
      <xdr:nvSpPr>
        <xdr:cNvPr id="1028" name="TextBox 1027">
          <a:extLst>
            <a:ext uri="{FF2B5EF4-FFF2-40B4-BE49-F238E27FC236}">
              <a16:creationId xmlns:a16="http://schemas.microsoft.com/office/drawing/2014/main" id="{8B7872E8-D02C-4B70-A6AF-4B1C87234485}"/>
            </a:ext>
          </a:extLst>
        </xdr:cNvPr>
        <xdr:cNvSpPr txBox="1"/>
      </xdr:nvSpPr>
      <xdr:spPr>
        <a:xfrm>
          <a:off x="13220700" y="1964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541</xdr:row>
      <xdr:rowOff>0</xdr:rowOff>
    </xdr:from>
    <xdr:ext cx="184731" cy="264560"/>
    <xdr:sp macro="" textlink="">
      <xdr:nvSpPr>
        <xdr:cNvPr id="1029" name="TextBox 1028">
          <a:extLst>
            <a:ext uri="{FF2B5EF4-FFF2-40B4-BE49-F238E27FC236}">
              <a16:creationId xmlns:a16="http://schemas.microsoft.com/office/drawing/2014/main" id="{9D7D67C9-EB9F-4D80-93CB-04035AD8ACEF}"/>
            </a:ext>
          </a:extLst>
        </xdr:cNvPr>
        <xdr:cNvSpPr txBox="1"/>
      </xdr:nvSpPr>
      <xdr:spPr>
        <a:xfrm>
          <a:off x="13220700" y="1965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14</xdr:col>
      <xdr:colOff>0</xdr:colOff>
      <xdr:row>541</xdr:row>
      <xdr:rowOff>0</xdr:rowOff>
    </xdr:from>
    <xdr:ext cx="184731" cy="264560"/>
    <xdr:sp macro="" textlink="">
      <xdr:nvSpPr>
        <xdr:cNvPr id="1030" name="TextBox 1029">
          <a:extLst>
            <a:ext uri="{FF2B5EF4-FFF2-40B4-BE49-F238E27FC236}">
              <a16:creationId xmlns:a16="http://schemas.microsoft.com/office/drawing/2014/main" id="{BA70BD54-B4AB-46B2-BD29-8A9CBC614BD9}"/>
            </a:ext>
          </a:extLst>
        </xdr:cNvPr>
        <xdr:cNvSpPr txBox="1"/>
      </xdr:nvSpPr>
      <xdr:spPr>
        <a:xfrm>
          <a:off x="13220700" y="1965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Chambers/1-TRANSFER%20DATA/CDA%20TAILINGS%20DAM%20BREAK%20DATABASE%20-%20Small%20et%20al%204Jul17%20(Autosav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20Chambers/1-DATA/Tailings%20Dams/1-Spreadsheets/TSF%20Failures%20With%20&amp;%20Without%20Ch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Modelling_Classes"/>
      <sheetName val="Database"/>
      <sheetName val="Database for Paper"/>
      <sheetName val="Database for Appendix"/>
      <sheetName val="Cht_Runout_H"/>
      <sheetName val="Cht_Runout_Vol"/>
      <sheetName val="Cht_Runout_Factor"/>
      <sheetName val="Cht_Runout_Mod_Factor"/>
      <sheetName val="Cht_Outflow_Impound"/>
      <sheetName val="Tables"/>
    </sheetNames>
    <sheetDataSet>
      <sheetData sheetId="0" refreshError="1"/>
      <sheetData sheetId="1" refreshError="1"/>
      <sheetData sheetId="2">
        <row r="4">
          <cell r="BH4" t="str">
            <v>1A- Flow of water and liquefied tailings.</v>
          </cell>
        </row>
      </sheetData>
      <sheetData sheetId="3" refreshError="1"/>
      <sheetData sheetId="4" refreshError="1"/>
      <sheetData sheetId="5" refreshError="1"/>
      <sheetData sheetId="6" refreshError="1"/>
      <sheetData sheetId="7" refreshError="1"/>
      <sheetData sheetId="8" refreshError="1"/>
      <sheetData sheetId="9" refreshError="1"/>
      <sheetData sheetId="10">
        <row r="6">
          <cell r="A6" t="str">
            <v>Upstream/ Tailings</v>
          </cell>
          <cell r="B6" t="str">
            <v>Active</v>
          </cell>
          <cell r="C6" t="str">
            <v>Yes</v>
          </cell>
          <cell r="D6" t="str">
            <v>Slope failure/ Static</v>
          </cell>
          <cell r="E6" t="str">
            <v>Static</v>
          </cell>
          <cell r="F6" t="str">
            <v>1A- Flow of water and liquefied tailings.</v>
          </cell>
          <cell r="G6" t="str">
            <v>Soft</v>
          </cell>
        </row>
        <row r="7">
          <cell r="A7" t="str">
            <v>Downstream/ Tailings</v>
          </cell>
          <cell r="B7" t="str">
            <v>Closed</v>
          </cell>
          <cell r="C7" t="str">
            <v>No</v>
          </cell>
          <cell r="D7" t="str">
            <v>Slope failure/ Seismic</v>
          </cell>
          <cell r="E7" t="str">
            <v>Seismic</v>
          </cell>
          <cell r="F7" t="str">
            <v>2A - Debris or mud flow.</v>
          </cell>
          <cell r="G7" t="str">
            <v>Hard</v>
          </cell>
        </row>
        <row r="8">
          <cell r="A8" t="str">
            <v>Centerline/ Tailings</v>
          </cell>
          <cell r="B8" t="str">
            <v>Unknown</v>
          </cell>
          <cell r="C8" t="str">
            <v>Unknown</v>
          </cell>
          <cell r="D8" t="str">
            <v>Slope failure/ Seepage</v>
          </cell>
          <cell r="E8" t="str">
            <v>None</v>
          </cell>
          <cell r="F8" t="str">
            <v>1B - Flow of water with eroded tailings.</v>
          </cell>
          <cell r="G8" t="str">
            <v>Coal</v>
          </cell>
        </row>
        <row r="9">
          <cell r="A9" t="str">
            <v>Upstream/ Earthfill</v>
          </cell>
          <cell r="D9" t="str">
            <v>Foundation failure</v>
          </cell>
          <cell r="E9" t="str">
            <v>Unknown</v>
          </cell>
          <cell r="F9" t="str">
            <v>2B - Slope failure.</v>
          </cell>
          <cell r="G9" t="str">
            <v>Unknown</v>
          </cell>
        </row>
        <row r="10">
          <cell r="A10" t="str">
            <v>Downstream/ Earthfill</v>
          </cell>
          <cell r="D10" t="str">
            <v>Overtopping</v>
          </cell>
          <cell r="F10" t="str">
            <v>0 - Unknown</v>
          </cell>
        </row>
        <row r="11">
          <cell r="A11" t="str">
            <v>Centerline/ Earthfill</v>
          </cell>
          <cell r="D11" t="str">
            <v>Surface erosion</v>
          </cell>
        </row>
        <row r="12">
          <cell r="A12" t="str">
            <v>Centerline/ Rockfill</v>
          </cell>
          <cell r="D12" t="str">
            <v>Internal erosion (piping)</v>
          </cell>
        </row>
        <row r="13">
          <cell r="A13" t="str">
            <v>Downstream/ Rockfill</v>
          </cell>
          <cell r="D13" t="str">
            <v>Other/
Unknown</v>
          </cell>
        </row>
        <row r="14">
          <cell r="A14" t="str">
            <v>Upstream/ Mine waste</v>
          </cell>
        </row>
        <row r="15">
          <cell r="A15" t="str">
            <v>Upstream-Centerline/ Tailings</v>
          </cell>
        </row>
        <row r="16">
          <cell r="A16"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F Failures w&amp;wo China"/>
      <sheetName val="TSF Failures With &amp; Without Chi"/>
    </sheetNames>
    <definedNames>
      <definedName name="xcir1" refersTo="#REF!"/>
      <definedName name="xdata1" refersTo="#REF!"/>
      <definedName name="xdata2" refersTo="#REF!"/>
      <definedName name="xdata3" refersTo="#REF!"/>
      <definedName name="xdata4" refersTo="#REF!"/>
      <definedName name="xdata5" refersTo="#REF!"/>
      <definedName name="xdata6" refersTo="#REF!"/>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ws.mongabay.com/2018/02/norsk-hydro-accused-of-amazon-toxic-spill-admits-clandestine-pipeline/" TargetMode="External"/><Relationship Id="rId13" Type="http://schemas.openxmlformats.org/officeDocument/2006/relationships/hyperlink" Target="https://www.mmtimes.com/news/death-toll-hpakant-landslide-rises-20.html" TargetMode="External"/><Relationship Id="rId18" Type="http://schemas.openxmlformats.org/officeDocument/2006/relationships/hyperlink" Target="http://www.mining.com/five-bodies-rescued-collapsed-mine-mexico/,%20Rana" TargetMode="External"/><Relationship Id="rId26" Type="http://schemas.openxmlformats.org/officeDocument/2006/relationships/hyperlink" Target="https://gazetesokak.com/toroslarda-cevre-felaketi-yasandi-video/" TargetMode="External"/><Relationship Id="rId3" Type="http://schemas.openxmlformats.org/officeDocument/2006/relationships/hyperlink" Target="https://pure.ltu.se/portal/files/96533586/Numerical_analysis_of_staged_construction_of_an_upstream_tailings_dam.pdf" TargetMode="External"/><Relationship Id="rId21" Type="http://schemas.openxmlformats.org/officeDocument/2006/relationships/hyperlink" Target="https://www.e1.ru/news/spool/news_id-69366844.html" TargetMode="External"/><Relationship Id="rId34" Type="http://schemas.openxmlformats.org/officeDocument/2006/relationships/printerSettings" Target="../printerSettings/printerSettings1.bin"/><Relationship Id="rId7" Type="http://schemas.openxmlformats.org/officeDocument/2006/relationships/hyperlink" Target="https://globalnews.ca/news/805234/coalmont-villagers-fuming-over-black-river/" TargetMode="External"/><Relationship Id="rId12" Type="http://schemas.openxmlformats.org/officeDocument/2006/relationships/hyperlink" Target="https://www.efe.com/efe/english/portada/6-killed-in-landslide-abandoned-jade-mine-myanmar/50000260-3484590" TargetMode="External"/><Relationship Id="rId17" Type="http://schemas.openxmlformats.org/officeDocument/2006/relationships/hyperlink" Target="http://www.acingenieros.com/descargas/pdfs/Articulo_03_Parte_03.pdf" TargetMode="External"/><Relationship Id="rId25" Type="http://schemas.openxmlformats.org/officeDocument/2006/relationships/hyperlink" Target="https://blogs.agu.org/landslideblog/2022/01/11/pau-branco-1/" TargetMode="External"/><Relationship Id="rId33" Type="http://schemas.openxmlformats.org/officeDocument/2006/relationships/hyperlink" Target="https://stockhouse.com/news/the-market-online-news/2024/08/19/here-s-timeline-victoria-gold-mine-disaster-yukon" TargetMode="External"/><Relationship Id="rId2" Type="http://schemas.openxmlformats.org/officeDocument/2006/relationships/hyperlink" Target="http://www.futuredirections.org.au/publications/food-and-water-crises/28-global-food-and-water-crises-swa/176-chinese-city-of-4-million-left-dry-as-pollution-contaminates-water.html" TargetMode="External"/><Relationship Id="rId16" Type="http://schemas.openxmlformats.org/officeDocument/2006/relationships/hyperlink" Target="https://www.imwa.info/docs/imwa_2004/IMWA2004_12_Thienenkamp.pdf" TargetMode="External"/><Relationship Id="rId20" Type="http://schemas.openxmlformats.org/officeDocument/2006/relationships/hyperlink" Target="https://www.nytimes.com/2018/09/21/climate/florences-floodwaters-breach-defenses-at-power-plant-prompting-shutdown.html" TargetMode="External"/><Relationship Id="rId29" Type="http://schemas.openxmlformats.org/officeDocument/2006/relationships/hyperlink" Target="http://siberiantimes.com/ecology/others/news/n0671-stinking-poisoned-water-flows-towards-siberia-from-mining-city-ridder-in-kazakhstan/" TargetMode="External"/><Relationship Id="rId1" Type="http://schemas.openxmlformats.org/officeDocument/2006/relationships/hyperlink" Target="http://www.zcmc.am/" TargetMode="External"/><Relationship Id="rId6" Type="http://schemas.openxmlformats.org/officeDocument/2006/relationships/hyperlink" Target="https://www.telegraphindia.com/1170908/jsp/odisha/story_171460.jsp" TargetMode="External"/><Relationship Id="rId11" Type="http://schemas.openxmlformats.org/officeDocument/2006/relationships/hyperlink" Target="https://www.rfa.org/english/news/myanmar/landslide-05042018180440.html" TargetMode="External"/><Relationship Id="rId24" Type="http://schemas.openxmlformats.org/officeDocument/2006/relationships/hyperlink" Target="https://sandrp.in/2020/04/12/singruali-fly-ash-dam-breach-who-regulates-these-dams-in-india/,%20Rana" TargetMode="External"/><Relationship Id="rId32" Type="http://schemas.openxmlformats.org/officeDocument/2006/relationships/hyperlink" Target="https://www.facebook.com/zemazambia/posts/abnormal-discharge-of-tailings-into-luela-stream-at-rongxin-investments-limited-/1497594153784365/" TargetMode="External"/><Relationship Id="rId5" Type="http://schemas.openxmlformats.org/officeDocument/2006/relationships/hyperlink" Target="http://www.infomine.com/library/publications/docs/Golder2012.pdf%20%20took%20steam%20engine%20of%20the%20rail%20and%20killed%20people%20in%20mine%20housese" TargetMode="External"/><Relationship Id="rId15" Type="http://schemas.openxmlformats.org/officeDocument/2006/relationships/hyperlink" Target="../1-DATA/Tailings%20Dams/Lindsay/Downloads/AGA-OP12-bra-serra-grande.pdf" TargetMode="External"/><Relationship Id="rId23" Type="http://schemas.openxmlformats.org/officeDocument/2006/relationships/hyperlink" Target="https://www.rfa.org/english/news/myanmar/landslide-05042018180440.html" TargetMode="External"/><Relationship Id="rId28" Type="http://schemas.openxmlformats.org/officeDocument/2006/relationships/hyperlink" Target="https://blogs.agu.org/landslideblog/2022/04/06/wenquan-township-tailings-1/" TargetMode="External"/><Relationship Id="rId10" Type="http://schemas.openxmlformats.org/officeDocument/2006/relationships/hyperlink" Target="http://www.ecowatch.com/coal-ash-duke-energy-2053607683.html" TargetMode="External"/><Relationship Id="rId19" Type="http://schemas.openxmlformats.org/officeDocument/2006/relationships/hyperlink" Target="https://www.wral.com/after-florence-coal-ash-sites-near-goldsboro-completely-underwater-/17860975/" TargetMode="External"/><Relationship Id="rId31" Type="http://schemas.openxmlformats.org/officeDocument/2006/relationships/hyperlink" Target="https://www.dailymaverick.co.za/article/2022-01-11-river-turns-black-after-coal-mine-dam-collapse-next-to-rural-communities-and-hluhluwe-imfolozi-game-reserve/,%20WISE" TargetMode="External"/><Relationship Id="rId4" Type="http://schemas.openxmlformats.org/officeDocument/2006/relationships/hyperlink" Target="https://www.researchgate.net/publication/10589756_State_of_the_marine_environment_at_Little_Bay_Arm_Newfoundland_and_Labrador_Canada_10_years_after_a_do_nothing_response_to_a_mine_tailings_spill" TargetMode="External"/><Relationship Id="rId9" Type="http://schemas.openxmlformats.org/officeDocument/2006/relationships/hyperlink" Target="https://www.castanet.net/news/Kamloops/194524/225K-gallon-spill-at-mine" TargetMode="External"/><Relationship Id="rId14" Type="http://schemas.openxmlformats.org/officeDocument/2006/relationships/hyperlink" Target="https://www.townsvillebulletin.com.au/news/qni-fined-for-tailing-dam-spill/news-story/8276196b4f8f9d7b45b6dac23cece120" TargetMode="External"/><Relationship Id="rId22" Type="http://schemas.openxmlformats.org/officeDocument/2006/relationships/hyperlink" Target="https://www.rfa.org/english/news/myanmar/landslide-05042018180440.html" TargetMode="External"/><Relationship Id="rId27" Type="http://schemas.openxmlformats.org/officeDocument/2006/relationships/hyperlink" Target="https://theecologist.org/2022/mar/25/dead-fish-found-mine-dumps-water" TargetMode="External"/><Relationship Id="rId30" Type="http://schemas.openxmlformats.org/officeDocument/2006/relationships/hyperlink" Target="https://www.bulatlat.com/2005/11/26/lafayette-mining-deliberately-leaked-cyanide-says-fact-finding-mission-2/" TargetMode="External"/><Relationship Id="rId3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3EA2-092E-4496-BA1F-FB92CE4D8BBF}">
  <sheetPr>
    <tabColor rgb="FF92D050"/>
  </sheetPr>
  <dimension ref="A1:ADF1267"/>
  <sheetViews>
    <sheetView tabSelected="1" zoomScale="80" zoomScaleNormal="80" workbookViewId="0">
      <pane xSplit="2" ySplit="3" topLeftCell="C4" activePane="bottomRight" state="frozen"/>
      <selection activeCell="AD22" sqref="AD22"/>
      <selection pane="topRight" activeCell="AD22" sqref="AD22"/>
      <selection pane="bottomLeft" activeCell="AD22" sqref="AD22"/>
      <selection pane="bottomRight" activeCell="B3" sqref="B3"/>
    </sheetView>
  </sheetViews>
  <sheetFormatPr defaultColWidth="9.109375" defaultRowHeight="14.4" x14ac:dyDescent="0.3"/>
  <cols>
    <col min="1" max="1" width="5.33203125" style="142" customWidth="1"/>
    <col min="2" max="2" width="60.109375" style="143" customWidth="1"/>
    <col min="3" max="3" width="12.88671875" style="151" customWidth="1"/>
    <col min="4" max="4" width="13.5546875" style="144" customWidth="1"/>
    <col min="5" max="5" width="10.6640625" style="144" customWidth="1"/>
    <col min="6" max="6" width="11.44140625" style="144" customWidth="1"/>
    <col min="7" max="7" width="12.21875" style="145" customWidth="1"/>
    <col min="8" max="8" width="9.33203125" style="144" customWidth="1"/>
    <col min="9" max="10" width="7.77734375" style="142" customWidth="1"/>
    <col min="11" max="11" width="9.44140625" style="144" customWidth="1"/>
    <col min="12" max="12" width="11" style="142" customWidth="1"/>
    <col min="13" max="13" width="12.109375" style="317" customWidth="1"/>
    <col min="14" max="14" width="9.109375" style="145" customWidth="1"/>
    <col min="15" max="15" width="9.109375" style="147" customWidth="1"/>
    <col min="16" max="16" width="35.5546875" style="148" customWidth="1"/>
    <col min="17" max="17" width="84.44140625" style="149" customWidth="1"/>
    <col min="18" max="18" width="9.88671875" style="150" customWidth="1"/>
    <col min="19" max="19" width="13.21875" style="151" customWidth="1"/>
    <col min="20" max="20" width="10.88671875" style="65" customWidth="1"/>
    <col min="21" max="21" width="8.109375" style="65" customWidth="1"/>
    <col min="22" max="22" width="6.44140625" style="65" customWidth="1"/>
    <col min="23" max="23" width="6.33203125" style="65" customWidth="1"/>
    <col min="24" max="24" width="9.109375" style="65"/>
    <col min="25" max="25" width="11.77734375" style="65" customWidth="1"/>
    <col min="26" max="26" width="9.44140625" style="65" customWidth="1"/>
    <col min="27" max="27" width="11.109375" style="65" bestFit="1" customWidth="1"/>
    <col min="28" max="28" width="9.109375" style="1"/>
    <col min="29" max="32" width="13.33203125" style="1" customWidth="1"/>
    <col min="33" max="33" width="9.109375" style="1"/>
    <col min="34" max="36" width="9.6640625" style="1" customWidth="1"/>
    <col min="37" max="133" width="9.109375" style="1"/>
    <col min="134" max="781" width="9.109375" style="121"/>
    <col min="782" max="16384" width="9.109375" style="122"/>
  </cols>
  <sheetData>
    <row r="1" spans="1:35" ht="18" customHeight="1" x14ac:dyDescent="0.3">
      <c r="A1" s="382" t="s">
        <v>0</v>
      </c>
      <c r="B1" s="376" t="s">
        <v>1</v>
      </c>
      <c r="C1" s="376" t="s">
        <v>2</v>
      </c>
      <c r="D1" s="376" t="s">
        <v>3</v>
      </c>
      <c r="E1" s="376" t="s">
        <v>4</v>
      </c>
      <c r="F1" s="376" t="s">
        <v>5</v>
      </c>
      <c r="G1" s="376" t="s">
        <v>6</v>
      </c>
      <c r="H1" s="378" t="s">
        <v>7</v>
      </c>
      <c r="I1" s="380" t="s">
        <v>8</v>
      </c>
      <c r="J1" s="380" t="s">
        <v>9</v>
      </c>
      <c r="K1" s="376" t="s">
        <v>10</v>
      </c>
      <c r="L1" s="370" t="s">
        <v>11</v>
      </c>
      <c r="M1" s="376" t="s">
        <v>12</v>
      </c>
      <c r="N1" s="370" t="s">
        <v>13</v>
      </c>
      <c r="O1" s="370" t="s">
        <v>14</v>
      </c>
      <c r="P1" s="370" t="s">
        <v>15</v>
      </c>
      <c r="Q1" s="370" t="s">
        <v>16</v>
      </c>
      <c r="R1" s="370" t="s">
        <v>17</v>
      </c>
      <c r="S1" s="370" t="str">
        <f>C1</f>
        <v>ORE TYPE</v>
      </c>
      <c r="T1" s="370" t="s">
        <v>18</v>
      </c>
      <c r="U1" s="370" t="s">
        <v>19</v>
      </c>
      <c r="V1" s="370" t="s">
        <v>20</v>
      </c>
      <c r="W1" s="370" t="s">
        <v>21</v>
      </c>
      <c r="X1" s="370" t="s">
        <v>22</v>
      </c>
      <c r="Y1" s="370" t="s">
        <v>23</v>
      </c>
      <c r="Z1" s="370" t="s">
        <v>24</v>
      </c>
      <c r="AA1" s="372"/>
      <c r="AB1" s="367" t="s">
        <v>25</v>
      </c>
      <c r="AC1" s="374" t="s">
        <v>26</v>
      </c>
      <c r="AD1" s="374" t="s">
        <v>27</v>
      </c>
      <c r="AE1" s="361" t="s">
        <v>28</v>
      </c>
      <c r="AF1" s="363"/>
      <c r="AG1" s="365" t="s">
        <v>29</v>
      </c>
      <c r="AH1" s="367" t="s">
        <v>30</v>
      </c>
      <c r="AI1" s="361" t="s">
        <v>31</v>
      </c>
    </row>
    <row r="2" spans="1:35" s="2" customFormat="1" ht="46.8" customHeight="1" x14ac:dyDescent="0.3">
      <c r="A2" s="383"/>
      <c r="B2" s="377"/>
      <c r="C2" s="377"/>
      <c r="D2" s="377"/>
      <c r="E2" s="377"/>
      <c r="F2" s="377"/>
      <c r="G2" s="377"/>
      <c r="H2" s="379"/>
      <c r="I2" s="381"/>
      <c r="J2" s="381"/>
      <c r="K2" s="377"/>
      <c r="L2" s="371"/>
      <c r="M2" s="377"/>
      <c r="N2" s="371"/>
      <c r="O2" s="371"/>
      <c r="P2" s="371"/>
      <c r="Q2" s="371"/>
      <c r="R2" s="371"/>
      <c r="S2" s="371"/>
      <c r="T2" s="371"/>
      <c r="U2" s="371"/>
      <c r="V2" s="371"/>
      <c r="W2" s="371"/>
      <c r="X2" s="371"/>
      <c r="Y2" s="371"/>
      <c r="Z2" s="371"/>
      <c r="AA2" s="373"/>
      <c r="AB2" s="368"/>
      <c r="AC2" s="375"/>
      <c r="AD2" s="375"/>
      <c r="AE2" s="362"/>
      <c r="AF2" s="364"/>
      <c r="AG2" s="366"/>
      <c r="AH2" s="368"/>
      <c r="AI2" s="362"/>
    </row>
    <row r="3" spans="1:35" s="2" customFormat="1" ht="15.6" x14ac:dyDescent="0.3">
      <c r="A3" s="3"/>
      <c r="B3" s="4">
        <v>45762</v>
      </c>
      <c r="C3" s="5"/>
      <c r="D3" s="5"/>
      <c r="E3" s="5"/>
      <c r="F3" s="5"/>
      <c r="G3" s="5"/>
      <c r="H3" s="6" t="s">
        <v>32</v>
      </c>
      <c r="I3" s="7" t="s">
        <v>33</v>
      </c>
      <c r="J3" s="8" t="s">
        <v>34</v>
      </c>
      <c r="K3" s="9"/>
      <c r="L3" s="10"/>
      <c r="M3" s="5"/>
      <c r="N3" s="11"/>
      <c r="O3" s="12"/>
      <c r="P3" s="13"/>
      <c r="Q3" s="14"/>
      <c r="R3" s="15"/>
      <c r="S3" s="16"/>
      <c r="T3" s="16"/>
      <c r="U3" s="16"/>
      <c r="V3" s="17" t="s">
        <v>35</v>
      </c>
      <c r="W3" s="16"/>
      <c r="X3" s="16"/>
      <c r="Y3" s="16"/>
      <c r="Z3" s="18"/>
      <c r="AA3" s="19"/>
      <c r="AB3" s="20" t="s">
        <v>36</v>
      </c>
      <c r="AC3" s="20" t="s">
        <v>37</v>
      </c>
      <c r="AD3" s="21" t="s">
        <v>38</v>
      </c>
      <c r="AE3" s="21" t="s">
        <v>39</v>
      </c>
      <c r="AF3" s="21"/>
      <c r="AG3" s="21" t="s">
        <v>40</v>
      </c>
      <c r="AH3" s="21"/>
      <c r="AI3" s="21"/>
    </row>
    <row r="4" spans="1:35" s="1" customFormat="1" ht="15.6" x14ac:dyDescent="0.3">
      <c r="A4" s="22"/>
      <c r="B4" s="23"/>
      <c r="C4" s="24"/>
      <c r="D4" s="25"/>
      <c r="E4" s="25"/>
      <c r="F4" s="25"/>
      <c r="G4" s="26"/>
      <c r="H4" s="25"/>
      <c r="I4" s="25"/>
      <c r="J4" s="25"/>
      <c r="K4" s="27"/>
      <c r="L4" s="28"/>
      <c r="M4" s="29"/>
      <c r="N4" s="30"/>
      <c r="O4" s="30"/>
      <c r="P4" s="31"/>
      <c r="Q4" s="32"/>
      <c r="R4" s="33"/>
      <c r="S4" s="34"/>
      <c r="T4" s="35"/>
      <c r="U4" s="35"/>
      <c r="V4" s="35"/>
      <c r="W4" s="35"/>
      <c r="X4" s="35"/>
      <c r="Y4" s="35"/>
      <c r="Z4" s="35"/>
      <c r="AB4" s="36"/>
      <c r="AC4" s="36"/>
      <c r="AD4" s="36"/>
      <c r="AE4" s="36"/>
      <c r="AF4" s="37"/>
      <c r="AG4" s="37"/>
      <c r="AH4" s="37"/>
      <c r="AI4" s="37"/>
    </row>
    <row r="5" spans="1:35" s="1" customFormat="1" ht="53.4" customHeight="1" x14ac:dyDescent="0.3">
      <c r="A5" s="38">
        <v>5</v>
      </c>
      <c r="B5" s="23" t="s">
        <v>41</v>
      </c>
      <c r="C5" s="24" t="s">
        <v>42</v>
      </c>
      <c r="D5" s="25" t="s">
        <v>43</v>
      </c>
      <c r="E5" s="25"/>
      <c r="F5" s="25"/>
      <c r="G5" s="26"/>
      <c r="H5" s="25">
        <v>2</v>
      </c>
      <c r="I5" s="25" t="s">
        <v>44</v>
      </c>
      <c r="J5" s="25" t="s">
        <v>45</v>
      </c>
      <c r="K5" s="27">
        <v>2025</v>
      </c>
      <c r="L5" s="39">
        <v>45738</v>
      </c>
      <c r="M5" s="29"/>
      <c r="N5" s="30"/>
      <c r="O5" s="30">
        <v>3</v>
      </c>
      <c r="P5" s="31" t="s">
        <v>46</v>
      </c>
      <c r="Q5" s="32" t="s">
        <v>47</v>
      </c>
      <c r="R5" s="33"/>
      <c r="S5" s="34"/>
      <c r="T5" s="35"/>
      <c r="U5" s="35"/>
      <c r="V5" s="35"/>
      <c r="W5" s="35"/>
      <c r="X5" s="35"/>
      <c r="Y5" s="35"/>
      <c r="Z5" s="35"/>
      <c r="AB5" s="36"/>
      <c r="AC5" s="36"/>
      <c r="AD5" s="36"/>
      <c r="AE5" s="36"/>
      <c r="AF5" s="37"/>
      <c r="AG5" s="37"/>
      <c r="AH5" s="37"/>
      <c r="AI5" s="37"/>
    </row>
    <row r="6" spans="1:35" s="1" customFormat="1" ht="61.2" customHeight="1" x14ac:dyDescent="0.3">
      <c r="A6" s="40">
        <v>2</v>
      </c>
      <c r="B6" s="23" t="s">
        <v>48</v>
      </c>
      <c r="C6" s="24" t="s">
        <v>49</v>
      </c>
      <c r="D6" s="25"/>
      <c r="E6" s="25"/>
      <c r="F6" s="25"/>
      <c r="G6" s="41" t="s">
        <v>50</v>
      </c>
      <c r="H6" s="25">
        <v>1</v>
      </c>
      <c r="I6" s="25" t="s">
        <v>51</v>
      </c>
      <c r="J6" s="25" t="s">
        <v>52</v>
      </c>
      <c r="K6" s="27">
        <v>2025</v>
      </c>
      <c r="L6" s="39">
        <v>45732</v>
      </c>
      <c r="M6" s="29"/>
      <c r="N6" s="30">
        <v>5</v>
      </c>
      <c r="O6" s="30">
        <v>2</v>
      </c>
      <c r="P6" s="31" t="s">
        <v>53</v>
      </c>
      <c r="Q6" s="32" t="s">
        <v>54</v>
      </c>
      <c r="R6" s="33"/>
      <c r="S6" s="34"/>
      <c r="T6" s="35"/>
      <c r="U6" s="35"/>
      <c r="V6" s="35"/>
      <c r="W6" s="35"/>
      <c r="X6" s="35"/>
      <c r="Y6" s="35"/>
      <c r="Z6" s="35"/>
      <c r="AB6" s="36"/>
      <c r="AC6" s="36"/>
      <c r="AD6" s="36"/>
      <c r="AE6" s="36"/>
      <c r="AF6" s="37"/>
      <c r="AG6" s="37"/>
      <c r="AH6" s="37"/>
      <c r="AI6" s="37"/>
    </row>
    <row r="7" spans="1:35" s="1" customFormat="1" ht="128.4" customHeight="1" x14ac:dyDescent="0.3">
      <c r="A7" s="40">
        <v>2</v>
      </c>
      <c r="B7" s="23" t="s">
        <v>55</v>
      </c>
      <c r="C7" s="24" t="s">
        <v>56</v>
      </c>
      <c r="D7" s="25"/>
      <c r="E7" s="25"/>
      <c r="F7" s="25"/>
      <c r="G7" s="26"/>
      <c r="H7" s="25">
        <v>1</v>
      </c>
      <c r="I7" s="25" t="s">
        <v>44</v>
      </c>
      <c r="J7" s="25" t="s">
        <v>57</v>
      </c>
      <c r="K7" s="27">
        <v>2025</v>
      </c>
      <c r="L7" s="39">
        <v>45706</v>
      </c>
      <c r="M7" s="29">
        <v>80000</v>
      </c>
      <c r="N7" s="30">
        <v>100</v>
      </c>
      <c r="O7" s="30"/>
      <c r="P7" s="31" t="s">
        <v>58</v>
      </c>
      <c r="Q7" s="32" t="s">
        <v>59</v>
      </c>
      <c r="R7" s="33"/>
      <c r="S7" s="34"/>
      <c r="T7" s="35"/>
      <c r="U7" s="35"/>
      <c r="V7" s="35"/>
      <c r="W7" s="35"/>
      <c r="X7" s="35"/>
      <c r="Y7" s="35"/>
      <c r="Z7" s="35"/>
      <c r="AB7" s="36"/>
      <c r="AC7" s="36"/>
      <c r="AD7" s="36"/>
      <c r="AE7" s="36"/>
      <c r="AF7" s="37"/>
      <c r="AG7" s="37"/>
      <c r="AH7" s="37"/>
      <c r="AI7" s="37"/>
    </row>
    <row r="8" spans="1:35" s="1" customFormat="1" ht="41.4" customHeight="1" x14ac:dyDescent="0.3">
      <c r="A8" s="42">
        <v>3</v>
      </c>
      <c r="B8" s="23" t="s">
        <v>60</v>
      </c>
      <c r="C8" s="24" t="s">
        <v>61</v>
      </c>
      <c r="D8" s="25"/>
      <c r="E8" s="25"/>
      <c r="F8" s="25"/>
      <c r="G8" s="26"/>
      <c r="H8" s="25">
        <v>1</v>
      </c>
      <c r="I8" s="25" t="s">
        <v>44</v>
      </c>
      <c r="J8" s="25"/>
      <c r="K8" s="27">
        <v>2025</v>
      </c>
      <c r="L8" s="39">
        <v>45705</v>
      </c>
      <c r="M8" s="29">
        <v>80000</v>
      </c>
      <c r="N8" s="30">
        <v>1.7</v>
      </c>
      <c r="O8" s="30"/>
      <c r="P8" s="31" t="s">
        <v>46</v>
      </c>
      <c r="Q8" s="32" t="s">
        <v>62</v>
      </c>
      <c r="R8" s="33"/>
      <c r="S8" s="34"/>
      <c r="T8" s="35"/>
      <c r="U8" s="35"/>
      <c r="V8" s="35"/>
      <c r="W8" s="35"/>
      <c r="X8" s="35"/>
      <c r="Y8" s="35"/>
      <c r="Z8" s="35"/>
      <c r="AB8" s="36"/>
      <c r="AC8" s="36"/>
      <c r="AD8" s="36"/>
      <c r="AE8" s="36"/>
      <c r="AF8" s="37"/>
      <c r="AG8" s="37"/>
      <c r="AH8" s="37"/>
      <c r="AI8" s="37"/>
    </row>
    <row r="9" spans="1:35" s="1" customFormat="1" ht="52.8" customHeight="1" x14ac:dyDescent="0.3">
      <c r="A9" s="43">
        <v>1</v>
      </c>
      <c r="B9" s="23" t="s">
        <v>63</v>
      </c>
      <c r="C9" s="24" t="s">
        <v>64</v>
      </c>
      <c r="D9" s="25"/>
      <c r="E9" s="25"/>
      <c r="F9" s="25">
        <v>3</v>
      </c>
      <c r="G9" s="26"/>
      <c r="H9" s="25">
        <v>1</v>
      </c>
      <c r="I9" s="25" t="s">
        <v>44</v>
      </c>
      <c r="J9" s="25" t="s">
        <v>45</v>
      </c>
      <c r="K9" s="27">
        <v>2025</v>
      </c>
      <c r="L9" s="39">
        <v>45670</v>
      </c>
      <c r="M9" s="29"/>
      <c r="N9" s="30"/>
      <c r="O9" s="30">
        <v>12</v>
      </c>
      <c r="P9" s="31" t="s">
        <v>65</v>
      </c>
      <c r="Q9" s="32" t="s">
        <v>66</v>
      </c>
      <c r="R9" s="33"/>
      <c r="S9" s="34"/>
      <c r="T9" s="35"/>
      <c r="U9" s="35"/>
      <c r="V9" s="35"/>
      <c r="W9" s="35"/>
      <c r="X9" s="35"/>
      <c r="Y9" s="35"/>
      <c r="Z9" s="35"/>
      <c r="AB9" s="36"/>
      <c r="AC9" s="36"/>
      <c r="AD9" s="36"/>
      <c r="AE9" s="36"/>
      <c r="AF9" s="37"/>
      <c r="AG9" s="37"/>
      <c r="AH9" s="37"/>
      <c r="AI9" s="37"/>
    </row>
    <row r="10" spans="1:35" s="1" customFormat="1" ht="63" customHeight="1" x14ac:dyDescent="0.3">
      <c r="A10" s="38">
        <v>5</v>
      </c>
      <c r="B10" s="23" t="s">
        <v>67</v>
      </c>
      <c r="C10" s="24" t="s">
        <v>61</v>
      </c>
      <c r="D10" s="25" t="s">
        <v>68</v>
      </c>
      <c r="E10" s="25"/>
      <c r="F10" s="25"/>
      <c r="G10" s="26"/>
      <c r="H10" s="25">
        <v>2</v>
      </c>
      <c r="I10" s="25" t="s">
        <v>44</v>
      </c>
      <c r="J10" s="25" t="s">
        <v>57</v>
      </c>
      <c r="K10" s="27">
        <v>2024</v>
      </c>
      <c r="L10" s="39">
        <v>45633</v>
      </c>
      <c r="M10" s="29">
        <v>750000</v>
      </c>
      <c r="N10" s="30">
        <v>0.5</v>
      </c>
      <c r="O10" s="30"/>
      <c r="P10" s="31" t="s">
        <v>46</v>
      </c>
      <c r="Q10" s="32" t="s">
        <v>69</v>
      </c>
      <c r="R10" s="33"/>
      <c r="S10" s="34"/>
      <c r="T10" s="35"/>
      <c r="U10" s="35"/>
      <c r="V10" s="35"/>
      <c r="W10" s="35"/>
      <c r="X10" s="35"/>
      <c r="Y10" s="35"/>
      <c r="Z10" s="35"/>
      <c r="AB10" s="36"/>
      <c r="AC10" s="36"/>
      <c r="AD10" s="36"/>
      <c r="AE10" s="36"/>
      <c r="AF10" s="37"/>
      <c r="AG10" s="37"/>
      <c r="AH10" s="37"/>
      <c r="AI10" s="37"/>
    </row>
    <row r="11" spans="1:35" s="1" customFormat="1" ht="44.4" customHeight="1" x14ac:dyDescent="0.3">
      <c r="A11" s="44">
        <v>4</v>
      </c>
      <c r="B11" s="23" t="s">
        <v>70</v>
      </c>
      <c r="C11" s="24" t="s">
        <v>71</v>
      </c>
      <c r="D11" s="25" t="s">
        <v>72</v>
      </c>
      <c r="E11" s="25"/>
      <c r="F11" s="25"/>
      <c r="G11" s="26"/>
      <c r="H11" s="25"/>
      <c r="I11" s="25"/>
      <c r="J11" s="25"/>
      <c r="K11" s="27">
        <v>2024</v>
      </c>
      <c r="L11" s="39">
        <v>45550</v>
      </c>
      <c r="M11" s="29"/>
      <c r="N11" s="30">
        <v>0.3</v>
      </c>
      <c r="O11" s="30"/>
      <c r="P11" s="31" t="s">
        <v>73</v>
      </c>
      <c r="Q11" s="32" t="s">
        <v>74</v>
      </c>
      <c r="R11" s="33"/>
      <c r="S11" s="34"/>
      <c r="T11" s="35"/>
      <c r="U11" s="35"/>
      <c r="V11" s="35"/>
      <c r="W11" s="35"/>
      <c r="X11" s="35"/>
      <c r="Y11" s="35"/>
      <c r="Z11" s="35"/>
      <c r="AB11" s="36"/>
      <c r="AC11" s="36"/>
      <c r="AD11" s="36"/>
      <c r="AE11" s="36"/>
      <c r="AF11" s="37"/>
      <c r="AG11" s="37"/>
      <c r="AH11" s="37"/>
      <c r="AI11" s="37"/>
    </row>
    <row r="12" spans="1:35" s="1" customFormat="1" ht="40.799999999999997" customHeight="1" x14ac:dyDescent="0.3">
      <c r="A12" s="38">
        <v>5</v>
      </c>
      <c r="B12" s="23" t="s">
        <v>75</v>
      </c>
      <c r="C12" s="24" t="s">
        <v>61</v>
      </c>
      <c r="D12" s="25" t="s">
        <v>76</v>
      </c>
      <c r="E12" s="25"/>
      <c r="F12" s="25"/>
      <c r="G12" s="26"/>
      <c r="H12" s="25">
        <v>2</v>
      </c>
      <c r="I12" s="25" t="s">
        <v>44</v>
      </c>
      <c r="J12" s="25" t="s">
        <v>45</v>
      </c>
      <c r="K12" s="27">
        <v>2024</v>
      </c>
      <c r="L12" s="39">
        <v>45467</v>
      </c>
      <c r="M12" s="29">
        <v>2000000</v>
      </c>
      <c r="N12" s="30"/>
      <c r="O12" s="30"/>
      <c r="P12" s="31" t="s">
        <v>77</v>
      </c>
      <c r="Q12" s="32" t="s">
        <v>78</v>
      </c>
      <c r="R12" s="33"/>
      <c r="S12" s="34"/>
      <c r="T12" s="35"/>
      <c r="U12" s="35"/>
      <c r="V12" s="35"/>
      <c r="W12" s="35"/>
      <c r="X12" s="35"/>
      <c r="Y12" s="35"/>
      <c r="Z12" s="35"/>
      <c r="AB12" s="36"/>
      <c r="AC12" s="36"/>
      <c r="AD12" s="36"/>
      <c r="AE12" s="36"/>
      <c r="AF12" s="37"/>
      <c r="AG12" s="37"/>
      <c r="AH12" s="37"/>
      <c r="AI12" s="37"/>
    </row>
    <row r="13" spans="1:35" s="1" customFormat="1" ht="48" x14ac:dyDescent="0.3">
      <c r="A13" s="42">
        <v>3</v>
      </c>
      <c r="B13" s="23" t="s">
        <v>79</v>
      </c>
      <c r="C13" s="24" t="s">
        <v>56</v>
      </c>
      <c r="D13" s="25"/>
      <c r="E13" s="25"/>
      <c r="F13" s="25"/>
      <c r="G13" s="26"/>
      <c r="H13" s="25">
        <v>1</v>
      </c>
      <c r="I13" s="25" t="s">
        <v>44</v>
      </c>
      <c r="J13" s="25" t="s">
        <v>57</v>
      </c>
      <c r="K13" s="27">
        <v>2024</v>
      </c>
      <c r="L13" s="39">
        <v>45456</v>
      </c>
      <c r="M13" s="29"/>
      <c r="N13" s="30"/>
      <c r="O13" s="30"/>
      <c r="P13" s="31" t="s">
        <v>73</v>
      </c>
      <c r="Q13" s="32" t="s">
        <v>80</v>
      </c>
      <c r="R13" s="33"/>
      <c r="S13" s="34"/>
      <c r="T13" s="35"/>
      <c r="U13" s="35"/>
      <c r="V13" s="35"/>
      <c r="W13" s="35"/>
      <c r="X13" s="35"/>
      <c r="Y13" s="35"/>
      <c r="Z13" s="35"/>
      <c r="AB13" s="36"/>
      <c r="AC13" s="36"/>
      <c r="AD13" s="36"/>
      <c r="AE13" s="36"/>
      <c r="AF13" s="37"/>
      <c r="AG13" s="37"/>
      <c r="AH13" s="37"/>
      <c r="AI13" s="37"/>
    </row>
    <row r="14" spans="1:35" s="1" customFormat="1" ht="15.6" x14ac:dyDescent="0.3">
      <c r="A14" s="38">
        <v>5</v>
      </c>
      <c r="B14" s="23" t="s">
        <v>81</v>
      </c>
      <c r="C14" s="24" t="s">
        <v>64</v>
      </c>
      <c r="D14" s="25" t="s">
        <v>82</v>
      </c>
      <c r="E14" s="25"/>
      <c r="F14" s="25"/>
      <c r="G14" s="26"/>
      <c r="H14" s="25">
        <v>2</v>
      </c>
      <c r="I14" s="25" t="s">
        <v>44</v>
      </c>
      <c r="J14" s="25" t="s">
        <v>45</v>
      </c>
      <c r="K14" s="27">
        <v>2024</v>
      </c>
      <c r="L14" s="39">
        <v>45424</v>
      </c>
      <c r="M14" s="29"/>
      <c r="N14" s="30"/>
      <c r="O14" s="30">
        <v>25</v>
      </c>
      <c r="P14" s="31" t="s">
        <v>83</v>
      </c>
      <c r="Q14" s="32" t="s">
        <v>84</v>
      </c>
      <c r="R14" s="33"/>
      <c r="S14" s="34"/>
      <c r="T14" s="35"/>
      <c r="U14" s="35"/>
      <c r="V14" s="35"/>
      <c r="W14" s="35"/>
      <c r="X14" s="35"/>
      <c r="Y14" s="35"/>
      <c r="Z14" s="35"/>
      <c r="AB14" s="36"/>
      <c r="AC14" s="36"/>
      <c r="AD14" s="36"/>
      <c r="AE14" s="36"/>
      <c r="AF14" s="37"/>
      <c r="AG14" s="37"/>
      <c r="AH14" s="37"/>
      <c r="AI14" s="37"/>
    </row>
    <row r="15" spans="1:35" s="1" customFormat="1" ht="66.599999999999994" customHeight="1" x14ac:dyDescent="0.3">
      <c r="A15" s="40">
        <v>2</v>
      </c>
      <c r="B15" s="23" t="s">
        <v>85</v>
      </c>
      <c r="C15" s="24" t="s">
        <v>61</v>
      </c>
      <c r="D15" s="25"/>
      <c r="E15" s="25"/>
      <c r="F15" s="25"/>
      <c r="G15" s="26"/>
      <c r="H15" s="25">
        <v>1</v>
      </c>
      <c r="I15" s="25" t="s">
        <v>51</v>
      </c>
      <c r="J15" s="25"/>
      <c r="K15" s="27">
        <v>2024</v>
      </c>
      <c r="L15" s="39">
        <v>45423</v>
      </c>
      <c r="M15" s="29"/>
      <c r="N15" s="30">
        <v>0.3</v>
      </c>
      <c r="O15" s="30"/>
      <c r="P15" s="31" t="s">
        <v>46</v>
      </c>
      <c r="Q15" s="32" t="s">
        <v>86</v>
      </c>
      <c r="R15" s="33"/>
      <c r="S15" s="34"/>
      <c r="T15" s="35"/>
      <c r="U15" s="35"/>
      <c r="V15" s="35"/>
      <c r="W15" s="35"/>
      <c r="X15" s="35"/>
      <c r="Y15" s="35"/>
      <c r="Z15" s="35"/>
      <c r="AB15" s="36"/>
      <c r="AC15" s="36"/>
      <c r="AD15" s="36"/>
      <c r="AE15" s="36"/>
      <c r="AF15" s="37"/>
      <c r="AG15" s="37"/>
      <c r="AH15" s="37"/>
      <c r="AI15" s="37"/>
    </row>
    <row r="16" spans="1:35" s="1" customFormat="1" ht="43.8" customHeight="1" x14ac:dyDescent="0.3">
      <c r="A16" s="38">
        <v>5</v>
      </c>
      <c r="B16" s="23" t="s">
        <v>87</v>
      </c>
      <c r="C16" s="24" t="s">
        <v>61</v>
      </c>
      <c r="D16" s="25" t="s">
        <v>76</v>
      </c>
      <c r="E16" s="25"/>
      <c r="F16" s="25"/>
      <c r="G16" s="26"/>
      <c r="H16" s="25">
        <v>2</v>
      </c>
      <c r="I16" s="25" t="s">
        <v>44</v>
      </c>
      <c r="J16" s="25"/>
      <c r="K16" s="27">
        <v>2024</v>
      </c>
      <c r="L16" s="39">
        <v>45335</v>
      </c>
      <c r="M16" s="29">
        <v>10000000</v>
      </c>
      <c r="N16" s="30">
        <v>0.8</v>
      </c>
      <c r="O16" s="30">
        <v>9</v>
      </c>
      <c r="P16" s="31" t="s">
        <v>88</v>
      </c>
      <c r="Q16" s="32" t="s">
        <v>89</v>
      </c>
      <c r="R16" s="33"/>
      <c r="S16" s="34"/>
      <c r="T16" s="35"/>
      <c r="U16" s="35"/>
      <c r="V16" s="35"/>
      <c r="W16" s="35"/>
      <c r="X16" s="35"/>
      <c r="Y16" s="35"/>
      <c r="Z16" s="35"/>
      <c r="AB16" s="36"/>
      <c r="AC16" s="36"/>
      <c r="AD16" s="36"/>
      <c r="AE16" s="36"/>
      <c r="AF16" s="37"/>
      <c r="AG16" s="37"/>
      <c r="AH16" s="37"/>
      <c r="AI16" s="37"/>
    </row>
    <row r="17" spans="1:35" s="1" customFormat="1" ht="28.8" x14ac:dyDescent="0.3">
      <c r="A17" s="43">
        <v>1</v>
      </c>
      <c r="B17" s="23" t="s">
        <v>90</v>
      </c>
      <c r="C17" s="24" t="s">
        <v>64</v>
      </c>
      <c r="D17" s="25"/>
      <c r="E17" s="25"/>
      <c r="F17" s="25"/>
      <c r="G17" s="26"/>
      <c r="H17" s="25"/>
      <c r="I17" s="25"/>
      <c r="J17" s="25"/>
      <c r="K17" s="27">
        <v>2024</v>
      </c>
      <c r="L17" s="39">
        <v>45316</v>
      </c>
      <c r="M17" s="29">
        <v>3000000</v>
      </c>
      <c r="N17" s="30"/>
      <c r="O17" s="30"/>
      <c r="P17" s="31" t="s">
        <v>91</v>
      </c>
      <c r="Q17" s="32" t="s">
        <v>92</v>
      </c>
      <c r="R17" s="33"/>
      <c r="S17" s="34"/>
      <c r="T17" s="35"/>
      <c r="U17" s="35"/>
      <c r="V17" s="35"/>
      <c r="W17" s="35"/>
      <c r="X17" s="35"/>
      <c r="Y17" s="35"/>
      <c r="Z17" s="35"/>
      <c r="AB17" s="36"/>
      <c r="AC17" s="36"/>
      <c r="AD17" s="36"/>
      <c r="AE17" s="36"/>
      <c r="AF17" s="37"/>
      <c r="AG17" s="37"/>
      <c r="AH17" s="37"/>
      <c r="AI17" s="37"/>
    </row>
    <row r="18" spans="1:35" s="1" customFormat="1" ht="36" x14ac:dyDescent="0.3">
      <c r="A18" s="42">
        <v>3</v>
      </c>
      <c r="B18" s="23" t="s">
        <v>93</v>
      </c>
      <c r="C18" s="24" t="s">
        <v>61</v>
      </c>
      <c r="D18" s="25" t="s">
        <v>43</v>
      </c>
      <c r="E18" s="25"/>
      <c r="F18" s="25">
        <v>5</v>
      </c>
      <c r="G18" s="26">
        <v>55000</v>
      </c>
      <c r="H18" s="25">
        <v>1</v>
      </c>
      <c r="I18" s="25" t="s">
        <v>44</v>
      </c>
      <c r="J18" s="25" t="s">
        <v>57</v>
      </c>
      <c r="K18" s="27">
        <v>2023</v>
      </c>
      <c r="L18" s="39">
        <v>45234</v>
      </c>
      <c r="M18" s="29"/>
      <c r="N18" s="30"/>
      <c r="O18" s="30"/>
      <c r="P18" s="31" t="s">
        <v>94</v>
      </c>
      <c r="Q18" s="32" t="s">
        <v>95</v>
      </c>
      <c r="R18" s="33"/>
      <c r="S18" s="34"/>
      <c r="T18" s="35"/>
      <c r="U18" s="35"/>
      <c r="V18" s="35"/>
      <c r="W18" s="35"/>
      <c r="X18" s="35"/>
      <c r="Y18" s="35"/>
      <c r="Z18" s="35"/>
      <c r="AB18" s="36"/>
      <c r="AC18" s="36"/>
      <c r="AD18" s="36"/>
      <c r="AE18" s="36"/>
      <c r="AF18" s="37"/>
      <c r="AG18" s="37"/>
      <c r="AH18" s="37"/>
      <c r="AI18" s="37"/>
    </row>
    <row r="19" spans="1:35" s="1" customFormat="1" ht="72" x14ac:dyDescent="0.3">
      <c r="A19" s="43">
        <v>1</v>
      </c>
      <c r="B19" s="23" t="s">
        <v>96</v>
      </c>
      <c r="C19" s="24" t="s">
        <v>97</v>
      </c>
      <c r="D19" s="25" t="s">
        <v>98</v>
      </c>
      <c r="E19" s="25" t="s">
        <v>99</v>
      </c>
      <c r="F19" s="25">
        <v>26</v>
      </c>
      <c r="G19" s="26">
        <v>25760000</v>
      </c>
      <c r="H19" s="25">
        <v>1</v>
      </c>
      <c r="I19" s="25" t="s">
        <v>44</v>
      </c>
      <c r="J19" s="25" t="s">
        <v>100</v>
      </c>
      <c r="K19" s="27">
        <v>2022</v>
      </c>
      <c r="L19" s="39">
        <v>44872</v>
      </c>
      <c r="M19" s="29">
        <v>12800000</v>
      </c>
      <c r="N19" s="30">
        <v>7.5</v>
      </c>
      <c r="O19" s="30"/>
      <c r="P19" s="31" t="s">
        <v>101</v>
      </c>
      <c r="Q19" s="32" t="s">
        <v>102</v>
      </c>
      <c r="R19" s="33"/>
      <c r="S19" s="34"/>
      <c r="T19" s="35"/>
      <c r="U19" s="35"/>
      <c r="V19" s="35"/>
      <c r="W19" s="35"/>
      <c r="X19" s="35"/>
      <c r="Y19" s="35"/>
      <c r="Z19" s="35"/>
      <c r="AB19" s="36"/>
      <c r="AC19" s="36"/>
      <c r="AD19" s="36"/>
      <c r="AE19" s="36"/>
      <c r="AF19" s="37"/>
      <c r="AG19" s="37"/>
      <c r="AH19" s="37"/>
      <c r="AI19" s="37"/>
    </row>
    <row r="20" spans="1:35" s="1" customFormat="1" ht="64.8" customHeight="1" x14ac:dyDescent="0.3">
      <c r="A20" s="43">
        <v>1</v>
      </c>
      <c r="B20" s="23" t="s">
        <v>103</v>
      </c>
      <c r="C20" s="24" t="s">
        <v>97</v>
      </c>
      <c r="D20" s="25"/>
      <c r="E20" s="25"/>
      <c r="F20" s="25"/>
      <c r="G20" s="26">
        <v>22000000</v>
      </c>
      <c r="H20" s="25">
        <v>1</v>
      </c>
      <c r="I20" s="25" t="s">
        <v>44</v>
      </c>
      <c r="J20" s="25" t="s">
        <v>45</v>
      </c>
      <c r="K20" s="27">
        <v>2022</v>
      </c>
      <c r="L20" s="39">
        <v>44815</v>
      </c>
      <c r="M20" s="29">
        <v>6000000</v>
      </c>
      <c r="N20" s="30">
        <v>63</v>
      </c>
      <c r="O20" s="30">
        <v>3</v>
      </c>
      <c r="P20" s="31" t="s">
        <v>104</v>
      </c>
      <c r="Q20" s="32" t="s">
        <v>105</v>
      </c>
      <c r="R20" s="33"/>
      <c r="S20" s="34"/>
      <c r="T20" s="35"/>
      <c r="U20" s="35"/>
      <c r="V20" s="35"/>
      <c r="W20" s="35"/>
      <c r="X20" s="35"/>
      <c r="Y20" s="35"/>
      <c r="Z20" s="35"/>
      <c r="AB20" s="36"/>
      <c r="AC20" s="36"/>
      <c r="AD20" s="36"/>
      <c r="AE20" s="36"/>
      <c r="AF20" s="37"/>
      <c r="AG20" s="37"/>
      <c r="AH20" s="37"/>
      <c r="AI20" s="37"/>
    </row>
    <row r="21" spans="1:35" s="1" customFormat="1" ht="36" x14ac:dyDescent="0.3">
      <c r="A21" s="42">
        <v>3</v>
      </c>
      <c r="B21" s="23" t="s">
        <v>106</v>
      </c>
      <c r="C21" s="24" t="s">
        <v>107</v>
      </c>
      <c r="D21" s="25"/>
      <c r="E21" s="25"/>
      <c r="F21" s="25"/>
      <c r="G21" s="26"/>
      <c r="H21" s="25">
        <v>1</v>
      </c>
      <c r="I21" s="25" t="s">
        <v>44</v>
      </c>
      <c r="J21" s="25"/>
      <c r="K21" s="27">
        <v>2022</v>
      </c>
      <c r="L21" s="39">
        <v>44765</v>
      </c>
      <c r="M21" s="29"/>
      <c r="N21" s="30"/>
      <c r="O21" s="30"/>
      <c r="P21" s="31" t="s">
        <v>83</v>
      </c>
      <c r="Q21" s="32" t="s">
        <v>108</v>
      </c>
      <c r="R21" s="33"/>
      <c r="S21" s="34"/>
      <c r="T21" s="35"/>
      <c r="U21" s="35"/>
      <c r="V21" s="35"/>
      <c r="W21" s="35"/>
      <c r="X21" s="35"/>
      <c r="Y21" s="35"/>
      <c r="Z21" s="35"/>
      <c r="AB21" s="36"/>
      <c r="AC21" s="36"/>
      <c r="AD21" s="36"/>
      <c r="AE21" s="36"/>
      <c r="AF21" s="37"/>
      <c r="AG21" s="37"/>
      <c r="AH21" s="37"/>
      <c r="AI21" s="37"/>
    </row>
    <row r="22" spans="1:35" s="1" customFormat="1" ht="39.6" x14ac:dyDescent="0.3">
      <c r="A22" s="40">
        <v>2</v>
      </c>
      <c r="B22" s="23" t="s">
        <v>109</v>
      </c>
      <c r="C22" s="24" t="s">
        <v>71</v>
      </c>
      <c r="D22" s="25"/>
      <c r="E22" s="25"/>
      <c r="F22" s="25"/>
      <c r="G22" s="26"/>
      <c r="H22" s="25">
        <v>1</v>
      </c>
      <c r="I22" s="25" t="s">
        <v>44</v>
      </c>
      <c r="J22" s="25" t="s">
        <v>45</v>
      </c>
      <c r="K22" s="27">
        <v>2022</v>
      </c>
      <c r="L22" s="39">
        <v>44647</v>
      </c>
      <c r="M22" s="29">
        <v>224000</v>
      </c>
      <c r="N22" s="30"/>
      <c r="O22" s="30"/>
      <c r="P22" s="45" t="s">
        <v>110</v>
      </c>
      <c r="Q22" s="32" t="s">
        <v>111</v>
      </c>
      <c r="R22" s="33"/>
      <c r="S22" s="34"/>
      <c r="T22" s="35"/>
      <c r="U22" s="35"/>
      <c r="V22" s="35"/>
      <c r="W22" s="35"/>
      <c r="X22" s="35"/>
      <c r="Y22" s="35"/>
      <c r="Z22" s="35"/>
      <c r="AB22" s="36"/>
      <c r="AC22" s="36"/>
      <c r="AD22" s="36"/>
      <c r="AE22" s="36"/>
      <c r="AF22" s="37"/>
      <c r="AG22" s="37"/>
      <c r="AH22" s="37"/>
      <c r="AI22" s="37"/>
    </row>
    <row r="23" spans="1:35" s="1" customFormat="1" ht="36" x14ac:dyDescent="0.3">
      <c r="A23" s="42">
        <v>3</v>
      </c>
      <c r="B23" s="23" t="s">
        <v>112</v>
      </c>
      <c r="C23" s="24" t="s">
        <v>113</v>
      </c>
      <c r="D23" s="25"/>
      <c r="E23" s="25"/>
      <c r="F23" s="25"/>
      <c r="G23" s="26"/>
      <c r="H23" s="25">
        <v>1</v>
      </c>
      <c r="I23" s="25" t="s">
        <v>44</v>
      </c>
      <c r="J23" s="25" t="s">
        <v>114</v>
      </c>
      <c r="K23" s="27">
        <v>2022</v>
      </c>
      <c r="L23" s="39">
        <v>44609</v>
      </c>
      <c r="M23" s="29"/>
      <c r="N23" s="30"/>
      <c r="O23" s="30"/>
      <c r="P23" s="45" t="s">
        <v>115</v>
      </c>
      <c r="Q23" s="32" t="s">
        <v>116</v>
      </c>
      <c r="R23" s="33"/>
      <c r="S23" s="34"/>
      <c r="T23" s="35"/>
      <c r="U23" s="35"/>
      <c r="V23" s="35"/>
      <c r="W23" s="35"/>
      <c r="X23" s="35"/>
      <c r="Y23" s="35"/>
      <c r="Z23" s="35"/>
      <c r="AB23" s="36"/>
      <c r="AC23" s="36"/>
      <c r="AD23" s="36"/>
      <c r="AE23" s="36"/>
      <c r="AF23" s="37"/>
      <c r="AG23" s="37"/>
      <c r="AH23" s="37"/>
      <c r="AI23" s="37"/>
    </row>
    <row r="24" spans="1:35" s="1" customFormat="1" ht="48" x14ac:dyDescent="0.3">
      <c r="A24" s="42">
        <v>3</v>
      </c>
      <c r="B24" s="23" t="s">
        <v>117</v>
      </c>
      <c r="C24" s="24" t="s">
        <v>118</v>
      </c>
      <c r="D24" s="25"/>
      <c r="E24" s="25"/>
      <c r="F24" s="25"/>
      <c r="G24" s="26"/>
      <c r="H24" s="25">
        <v>1</v>
      </c>
      <c r="I24" s="25" t="s">
        <v>44</v>
      </c>
      <c r="J24" s="25"/>
      <c r="K24" s="27">
        <v>2022</v>
      </c>
      <c r="L24" s="39">
        <v>44581</v>
      </c>
      <c r="M24" s="29"/>
      <c r="N24" s="30"/>
      <c r="O24" s="30"/>
      <c r="P24" s="31" t="s">
        <v>119</v>
      </c>
      <c r="Q24" s="32" t="s">
        <v>120</v>
      </c>
      <c r="R24" s="33"/>
      <c r="S24" s="34"/>
      <c r="T24" s="35"/>
      <c r="U24" s="35"/>
      <c r="V24" s="35"/>
      <c r="W24" s="35"/>
      <c r="X24" s="35"/>
      <c r="Y24" s="35"/>
      <c r="Z24" s="35"/>
      <c r="AB24" s="36"/>
      <c r="AC24" s="36"/>
      <c r="AD24" s="36"/>
      <c r="AE24" s="36"/>
      <c r="AF24" s="37"/>
      <c r="AG24" s="37"/>
      <c r="AH24" s="37"/>
      <c r="AI24" s="37"/>
    </row>
    <row r="25" spans="1:35" s="1" customFormat="1" ht="28.8" x14ac:dyDescent="0.3">
      <c r="A25" s="42">
        <v>3</v>
      </c>
      <c r="B25" s="23" t="s">
        <v>121</v>
      </c>
      <c r="C25" s="24" t="s">
        <v>122</v>
      </c>
      <c r="D25" s="25"/>
      <c r="E25" s="25"/>
      <c r="F25" s="25"/>
      <c r="G25" s="26"/>
      <c r="H25" s="25">
        <v>1</v>
      </c>
      <c r="I25" s="25" t="s">
        <v>44</v>
      </c>
      <c r="J25" s="25"/>
      <c r="K25" s="27">
        <v>2022</v>
      </c>
      <c r="L25" s="39">
        <v>44573</v>
      </c>
      <c r="M25" s="29"/>
      <c r="N25" s="30"/>
      <c r="O25" s="30"/>
      <c r="P25" s="31" t="s">
        <v>123</v>
      </c>
      <c r="Q25" s="32" t="s">
        <v>124</v>
      </c>
      <c r="R25" s="33"/>
      <c r="S25" s="34"/>
      <c r="T25" s="35"/>
      <c r="U25" s="35"/>
      <c r="V25" s="35"/>
      <c r="W25" s="35"/>
      <c r="X25" s="35"/>
      <c r="Y25" s="35"/>
      <c r="Z25" s="35"/>
      <c r="AB25" s="36"/>
      <c r="AC25" s="36"/>
      <c r="AD25" s="36"/>
      <c r="AE25" s="36"/>
      <c r="AF25" s="37"/>
      <c r="AG25" s="37"/>
      <c r="AH25" s="37"/>
      <c r="AI25" s="37"/>
    </row>
    <row r="26" spans="1:35" s="1" customFormat="1" ht="90" customHeight="1" x14ac:dyDescent="0.3">
      <c r="A26" s="40">
        <v>2</v>
      </c>
      <c r="B26" s="23" t="s">
        <v>125</v>
      </c>
      <c r="C26" s="24" t="s">
        <v>118</v>
      </c>
      <c r="D26" s="25"/>
      <c r="E26" s="25"/>
      <c r="F26" s="25"/>
      <c r="G26" s="26"/>
      <c r="H26" s="25">
        <v>1</v>
      </c>
      <c r="I26" s="25" t="s">
        <v>44</v>
      </c>
      <c r="J26" s="25" t="s">
        <v>114</v>
      </c>
      <c r="K26" s="27">
        <v>2022</v>
      </c>
      <c r="L26" s="39">
        <v>44569</v>
      </c>
      <c r="M26" s="29"/>
      <c r="N26" s="30"/>
      <c r="O26" s="30"/>
      <c r="P26" s="31" t="s">
        <v>126</v>
      </c>
      <c r="Q26" s="32" t="s">
        <v>127</v>
      </c>
      <c r="R26" s="33"/>
      <c r="S26" s="34"/>
      <c r="T26" s="35"/>
      <c r="U26" s="35"/>
      <c r="V26" s="35"/>
      <c r="W26" s="35"/>
      <c r="X26" s="35"/>
      <c r="Y26" s="35"/>
      <c r="Z26" s="35"/>
      <c r="AB26" s="36"/>
      <c r="AC26" s="36"/>
      <c r="AD26" s="36"/>
      <c r="AE26" s="36"/>
      <c r="AF26" s="37"/>
      <c r="AG26" s="37"/>
      <c r="AH26" s="37"/>
      <c r="AI26" s="37"/>
    </row>
    <row r="27" spans="1:35" s="1" customFormat="1" ht="56.4" customHeight="1" x14ac:dyDescent="0.3">
      <c r="A27" s="42">
        <v>3</v>
      </c>
      <c r="B27" s="23" t="s">
        <v>128</v>
      </c>
      <c r="C27" s="24" t="s">
        <v>129</v>
      </c>
      <c r="D27" s="25"/>
      <c r="E27" s="25"/>
      <c r="F27" s="25"/>
      <c r="G27" s="26"/>
      <c r="H27" s="25">
        <v>1</v>
      </c>
      <c r="I27" s="25" t="s">
        <v>44</v>
      </c>
      <c r="J27" s="25" t="s">
        <v>45</v>
      </c>
      <c r="K27" s="27">
        <v>2021</v>
      </c>
      <c r="L27" s="39">
        <v>44554</v>
      </c>
      <c r="M27" s="29">
        <v>1500</v>
      </c>
      <c r="N27" s="30"/>
      <c r="O27" s="30"/>
      <c r="P27" s="31" t="s">
        <v>130</v>
      </c>
      <c r="Q27" s="32" t="s">
        <v>131</v>
      </c>
      <c r="R27" s="33"/>
      <c r="S27" s="34"/>
      <c r="T27" s="35"/>
      <c r="U27" s="35"/>
      <c r="V27" s="35"/>
      <c r="W27" s="35"/>
      <c r="X27" s="35"/>
      <c r="Y27" s="35"/>
      <c r="Z27" s="35"/>
      <c r="AB27" s="36"/>
      <c r="AC27" s="36"/>
      <c r="AD27" s="36"/>
      <c r="AE27" s="36"/>
      <c r="AF27" s="37"/>
      <c r="AG27" s="37"/>
      <c r="AH27" s="37"/>
      <c r="AI27" s="37"/>
    </row>
    <row r="28" spans="1:35" s="1" customFormat="1" ht="75" customHeight="1" x14ac:dyDescent="0.3">
      <c r="A28" s="40">
        <v>2</v>
      </c>
      <c r="B28" s="23" t="s">
        <v>132</v>
      </c>
      <c r="C28" s="24" t="s">
        <v>61</v>
      </c>
      <c r="D28" s="25"/>
      <c r="E28" s="25"/>
      <c r="F28" s="25"/>
      <c r="G28" s="26"/>
      <c r="H28" s="25">
        <v>1</v>
      </c>
      <c r="I28" s="25" t="s">
        <v>44</v>
      </c>
      <c r="J28" s="25" t="s">
        <v>114</v>
      </c>
      <c r="K28" s="27">
        <v>2021</v>
      </c>
      <c r="L28" s="39">
        <v>44526</v>
      </c>
      <c r="M28" s="29"/>
      <c r="N28" s="30"/>
      <c r="O28" s="30"/>
      <c r="P28" s="31" t="s">
        <v>133</v>
      </c>
      <c r="Q28" s="32" t="s">
        <v>134</v>
      </c>
      <c r="R28" s="33"/>
      <c r="S28" s="34"/>
      <c r="T28" s="35"/>
      <c r="U28" s="35"/>
      <c r="V28" s="35"/>
      <c r="W28" s="35"/>
      <c r="X28" s="35"/>
      <c r="Y28" s="35"/>
      <c r="Z28" s="35"/>
      <c r="AB28" s="36"/>
      <c r="AC28" s="36"/>
      <c r="AD28" s="36"/>
      <c r="AE28" s="36"/>
      <c r="AF28" s="37"/>
      <c r="AG28" s="37"/>
      <c r="AH28" s="37"/>
      <c r="AI28" s="37"/>
    </row>
    <row r="29" spans="1:35" s="1" customFormat="1" ht="72" x14ac:dyDescent="0.3">
      <c r="A29" s="42">
        <v>3</v>
      </c>
      <c r="B29" s="23" t="s">
        <v>135</v>
      </c>
      <c r="C29" s="24" t="s">
        <v>136</v>
      </c>
      <c r="D29" s="25"/>
      <c r="E29" s="25"/>
      <c r="F29" s="25"/>
      <c r="G29" s="26"/>
      <c r="H29" s="25">
        <v>1</v>
      </c>
      <c r="I29" s="25" t="s">
        <v>44</v>
      </c>
      <c r="J29" s="25" t="s">
        <v>100</v>
      </c>
      <c r="K29" s="27">
        <v>2021</v>
      </c>
      <c r="L29" s="39">
        <v>44518</v>
      </c>
      <c r="M29" s="29" t="s">
        <v>137</v>
      </c>
      <c r="N29" s="30">
        <v>5</v>
      </c>
      <c r="O29" s="30"/>
      <c r="P29" s="31" t="s">
        <v>138</v>
      </c>
      <c r="Q29" s="32" t="s">
        <v>139</v>
      </c>
      <c r="R29" s="33"/>
      <c r="S29" s="34"/>
      <c r="T29" s="35"/>
      <c r="U29" s="35"/>
      <c r="V29" s="35"/>
      <c r="W29" s="35"/>
      <c r="X29" s="35"/>
      <c r="Y29" s="35"/>
      <c r="Z29" s="35"/>
      <c r="AB29" s="36"/>
      <c r="AC29" s="36"/>
      <c r="AD29" s="36"/>
      <c r="AE29" s="36"/>
      <c r="AF29" s="37"/>
      <c r="AG29" s="37"/>
      <c r="AH29" s="37"/>
      <c r="AI29" s="37"/>
    </row>
    <row r="30" spans="1:35" s="1" customFormat="1" ht="48" x14ac:dyDescent="0.3">
      <c r="A30" s="42">
        <v>3</v>
      </c>
      <c r="B30" s="23" t="s">
        <v>140</v>
      </c>
      <c r="C30" s="24" t="s">
        <v>141</v>
      </c>
      <c r="D30" s="25"/>
      <c r="E30" s="25"/>
      <c r="F30" s="25"/>
      <c r="G30" s="26"/>
      <c r="H30" s="25">
        <v>1</v>
      </c>
      <c r="I30" s="25" t="s">
        <v>51</v>
      </c>
      <c r="J30" s="25" t="s">
        <v>114</v>
      </c>
      <c r="K30" s="27">
        <v>2021</v>
      </c>
      <c r="L30" s="39">
        <v>44482</v>
      </c>
      <c r="M30" s="29"/>
      <c r="N30" s="30"/>
      <c r="O30" s="30"/>
      <c r="P30" s="31" t="s">
        <v>142</v>
      </c>
      <c r="Q30" s="32" t="s">
        <v>143</v>
      </c>
      <c r="R30" s="33"/>
      <c r="S30" s="34"/>
      <c r="T30" s="35"/>
      <c r="U30" s="35"/>
      <c r="V30" s="35"/>
      <c r="W30" s="35"/>
      <c r="X30" s="35"/>
      <c r="Y30" s="35"/>
      <c r="Z30" s="35"/>
      <c r="AB30" s="36"/>
      <c r="AC30" s="36"/>
      <c r="AD30" s="36"/>
      <c r="AE30" s="36"/>
      <c r="AF30" s="37"/>
      <c r="AG30" s="37"/>
      <c r="AH30" s="37"/>
      <c r="AI30" s="37"/>
    </row>
    <row r="31" spans="1:35" s="1" customFormat="1" ht="36" x14ac:dyDescent="0.3">
      <c r="A31" s="43">
        <v>1</v>
      </c>
      <c r="B31" s="23" t="s">
        <v>144</v>
      </c>
      <c r="C31" s="24" t="s">
        <v>97</v>
      </c>
      <c r="D31" s="25"/>
      <c r="E31" s="25"/>
      <c r="F31" s="25"/>
      <c r="G31" s="26"/>
      <c r="H31" s="25">
        <v>1</v>
      </c>
      <c r="I31" s="25" t="s">
        <v>44</v>
      </c>
      <c r="J31" s="25" t="s">
        <v>145</v>
      </c>
      <c r="K31" s="27">
        <v>2021</v>
      </c>
      <c r="L31" s="39">
        <v>44392</v>
      </c>
      <c r="M31" s="29"/>
      <c r="N31" s="30">
        <v>100</v>
      </c>
      <c r="O31" s="30">
        <v>12</v>
      </c>
      <c r="P31" s="31" t="s">
        <v>146</v>
      </c>
      <c r="Q31" s="32" t="s">
        <v>147</v>
      </c>
      <c r="R31" s="33"/>
      <c r="S31" s="34"/>
      <c r="T31" s="35"/>
      <c r="U31" s="35"/>
      <c r="V31" s="35"/>
      <c r="W31" s="35"/>
      <c r="X31" s="35"/>
      <c r="Y31" s="35"/>
      <c r="Z31" s="35"/>
      <c r="AB31" s="36"/>
      <c r="AC31" s="36"/>
      <c r="AD31" s="36"/>
      <c r="AE31" s="36"/>
      <c r="AF31" s="37"/>
      <c r="AG31" s="37"/>
      <c r="AH31" s="37"/>
      <c r="AI31" s="37"/>
    </row>
    <row r="32" spans="1:35" s="1" customFormat="1" ht="75.599999999999994" customHeight="1" x14ac:dyDescent="0.3">
      <c r="A32" s="44">
        <v>4</v>
      </c>
      <c r="B32" s="23" t="s">
        <v>148</v>
      </c>
      <c r="C32" s="24" t="s">
        <v>61</v>
      </c>
      <c r="D32" s="25"/>
      <c r="E32" s="25"/>
      <c r="F32" s="25"/>
      <c r="G32" s="26"/>
      <c r="H32" s="25">
        <v>1</v>
      </c>
      <c r="I32" s="25" t="s">
        <v>44</v>
      </c>
      <c r="J32" s="25" t="s">
        <v>114</v>
      </c>
      <c r="K32" s="27">
        <v>2021</v>
      </c>
      <c r="L32" s="39">
        <v>44280</v>
      </c>
      <c r="M32" s="29"/>
      <c r="N32" s="30"/>
      <c r="O32" s="30"/>
      <c r="P32" s="31" t="s">
        <v>149</v>
      </c>
      <c r="Q32" s="32" t="s">
        <v>150</v>
      </c>
      <c r="R32" s="33"/>
      <c r="S32" s="34"/>
      <c r="T32" s="35"/>
      <c r="U32" s="35"/>
      <c r="V32" s="35"/>
      <c r="W32" s="35"/>
      <c r="X32" s="35"/>
      <c r="Y32" s="35"/>
      <c r="Z32" s="35"/>
      <c r="AB32" s="36"/>
      <c r="AC32" s="36"/>
      <c r="AD32" s="36"/>
      <c r="AE32" s="36"/>
      <c r="AF32" s="37"/>
      <c r="AG32" s="37"/>
      <c r="AH32" s="37"/>
      <c r="AI32" s="37"/>
    </row>
    <row r="33" spans="1:35" s="1" customFormat="1" ht="60" customHeight="1" x14ac:dyDescent="0.3">
      <c r="A33" s="42">
        <v>3</v>
      </c>
      <c r="B33" s="23" t="s">
        <v>151</v>
      </c>
      <c r="C33" s="24" t="s">
        <v>56</v>
      </c>
      <c r="D33" s="25"/>
      <c r="E33" s="25"/>
      <c r="F33" s="25"/>
      <c r="G33" s="26"/>
      <c r="H33" s="25">
        <v>1</v>
      </c>
      <c r="I33" s="25" t="s">
        <v>44</v>
      </c>
      <c r="J33" s="25" t="s">
        <v>45</v>
      </c>
      <c r="K33" s="27">
        <v>2020</v>
      </c>
      <c r="L33" s="39">
        <v>44119</v>
      </c>
      <c r="M33" s="29"/>
      <c r="N33" s="30">
        <v>0.2</v>
      </c>
      <c r="O33" s="30"/>
      <c r="P33" s="31" t="s">
        <v>152</v>
      </c>
      <c r="Q33" s="32" t="s">
        <v>153</v>
      </c>
      <c r="R33" s="33"/>
      <c r="S33" s="34"/>
      <c r="T33" s="35"/>
      <c r="U33" s="35"/>
      <c r="V33" s="35"/>
      <c r="W33" s="35"/>
      <c r="X33" s="35"/>
      <c r="Y33" s="35"/>
      <c r="Z33" s="35"/>
      <c r="AB33" s="36"/>
      <c r="AC33" s="36"/>
      <c r="AD33" s="36"/>
      <c r="AE33" s="36"/>
      <c r="AF33" s="37"/>
      <c r="AG33" s="37"/>
      <c r="AH33" s="37"/>
      <c r="AI33" s="37"/>
    </row>
    <row r="34" spans="1:35" s="1" customFormat="1" ht="58.8" customHeight="1" x14ac:dyDescent="0.3">
      <c r="A34" s="42">
        <v>3</v>
      </c>
      <c r="B34" s="23" t="s">
        <v>154</v>
      </c>
      <c r="C34" s="24" t="s">
        <v>155</v>
      </c>
      <c r="D34" s="25"/>
      <c r="E34" s="25"/>
      <c r="F34" s="25"/>
      <c r="G34" s="26"/>
      <c r="H34" s="25">
        <v>1</v>
      </c>
      <c r="I34" s="25" t="s">
        <v>44</v>
      </c>
      <c r="J34" s="25"/>
      <c r="K34" s="27">
        <v>2020</v>
      </c>
      <c r="L34" s="39">
        <v>44088</v>
      </c>
      <c r="M34" s="29"/>
      <c r="N34" s="30"/>
      <c r="O34" s="30"/>
      <c r="P34" s="31" t="s">
        <v>156</v>
      </c>
      <c r="Q34" s="32" t="s">
        <v>157</v>
      </c>
      <c r="R34" s="33"/>
      <c r="S34" s="34"/>
      <c r="T34" s="35"/>
      <c r="U34" s="35"/>
      <c r="V34" s="35"/>
      <c r="W34" s="35"/>
      <c r="X34" s="35"/>
      <c r="Y34" s="35"/>
      <c r="Z34" s="35"/>
      <c r="AB34" s="36"/>
      <c r="AC34" s="36"/>
      <c r="AD34" s="36"/>
      <c r="AE34" s="36"/>
      <c r="AF34" s="37"/>
      <c r="AG34" s="37"/>
      <c r="AH34" s="37"/>
      <c r="AI34" s="37"/>
    </row>
    <row r="35" spans="1:35" s="1" customFormat="1" ht="72" x14ac:dyDescent="0.3">
      <c r="A35" s="44">
        <v>4</v>
      </c>
      <c r="B35" s="23" t="s">
        <v>158</v>
      </c>
      <c r="C35" s="24" t="s">
        <v>56</v>
      </c>
      <c r="D35" s="25"/>
      <c r="E35" s="25"/>
      <c r="F35" s="25"/>
      <c r="G35" s="26"/>
      <c r="H35" s="25">
        <v>2</v>
      </c>
      <c r="I35" s="25" t="s">
        <v>51</v>
      </c>
      <c r="J35" s="25"/>
      <c r="K35" s="27">
        <v>2020</v>
      </c>
      <c r="L35" s="39">
        <v>44025</v>
      </c>
      <c r="M35" s="29"/>
      <c r="N35" s="30"/>
      <c r="O35" s="30"/>
      <c r="P35" s="31" t="s">
        <v>159</v>
      </c>
      <c r="Q35" s="32" t="s">
        <v>160</v>
      </c>
      <c r="R35" s="33"/>
      <c r="S35" s="34"/>
      <c r="T35" s="35"/>
      <c r="U35" s="35"/>
      <c r="V35" s="35"/>
      <c r="W35" s="35"/>
      <c r="X35" s="35"/>
      <c r="Y35" s="35"/>
      <c r="Z35" s="35"/>
      <c r="AB35" s="36"/>
      <c r="AC35" s="36"/>
      <c r="AD35" s="36"/>
      <c r="AE35" s="36"/>
      <c r="AF35" s="37"/>
      <c r="AG35" s="37"/>
      <c r="AH35" s="37"/>
      <c r="AI35" s="37"/>
    </row>
    <row r="36" spans="1:35" s="1" customFormat="1" ht="24" x14ac:dyDescent="0.3">
      <c r="A36" s="38">
        <v>5</v>
      </c>
      <c r="B36" s="23" t="s">
        <v>161</v>
      </c>
      <c r="C36" s="24" t="s">
        <v>64</v>
      </c>
      <c r="D36" s="25" t="s">
        <v>82</v>
      </c>
      <c r="E36" s="25"/>
      <c r="F36" s="25"/>
      <c r="G36" s="26"/>
      <c r="H36" s="25">
        <v>2</v>
      </c>
      <c r="I36" s="25" t="s">
        <v>44</v>
      </c>
      <c r="J36" s="25"/>
      <c r="K36" s="27">
        <v>2020</v>
      </c>
      <c r="L36" s="39">
        <v>44014</v>
      </c>
      <c r="M36" s="29"/>
      <c r="N36" s="30"/>
      <c r="O36" s="30">
        <v>174</v>
      </c>
      <c r="P36" s="31" t="s">
        <v>162</v>
      </c>
      <c r="Q36" s="31" t="s">
        <v>163</v>
      </c>
      <c r="R36" s="33"/>
      <c r="S36" s="34"/>
      <c r="T36" s="35"/>
      <c r="U36" s="35"/>
      <c r="V36" s="35"/>
      <c r="W36" s="35"/>
      <c r="X36" s="35"/>
      <c r="Y36" s="35"/>
      <c r="Z36" s="35"/>
      <c r="AB36" s="36"/>
      <c r="AC36" s="36"/>
      <c r="AD36" s="36"/>
      <c r="AE36" s="36"/>
      <c r="AF36" s="37"/>
      <c r="AG36" s="37"/>
      <c r="AH36" s="37"/>
      <c r="AI36" s="37"/>
    </row>
    <row r="37" spans="1:35" s="1" customFormat="1" ht="24" x14ac:dyDescent="0.3">
      <c r="A37" s="42">
        <v>3</v>
      </c>
      <c r="B37" s="23" t="s">
        <v>164</v>
      </c>
      <c r="C37" s="24" t="s">
        <v>61</v>
      </c>
      <c r="D37" s="25"/>
      <c r="E37" s="25"/>
      <c r="F37" s="25"/>
      <c r="G37" s="26"/>
      <c r="H37" s="25">
        <v>1</v>
      </c>
      <c r="I37" s="25" t="s">
        <v>44</v>
      </c>
      <c r="J37" s="25" t="s">
        <v>45</v>
      </c>
      <c r="K37" s="27">
        <v>2020</v>
      </c>
      <c r="L37" s="39">
        <v>44014</v>
      </c>
      <c r="M37" s="29">
        <v>50</v>
      </c>
      <c r="N37" s="30"/>
      <c r="O37" s="30"/>
      <c r="P37" s="31" t="s">
        <v>165</v>
      </c>
      <c r="Q37" s="32" t="s">
        <v>166</v>
      </c>
      <c r="R37" s="33"/>
      <c r="S37" s="34"/>
      <c r="T37" s="35"/>
      <c r="U37" s="35"/>
      <c r="V37" s="35"/>
      <c r="W37" s="35"/>
      <c r="X37" s="35"/>
      <c r="Y37" s="35"/>
      <c r="Z37" s="35"/>
      <c r="AB37" s="36"/>
      <c r="AC37" s="36"/>
      <c r="AD37" s="36"/>
      <c r="AE37" s="36"/>
      <c r="AF37" s="37"/>
      <c r="AG37" s="37"/>
      <c r="AH37" s="37"/>
      <c r="AI37" s="37"/>
    </row>
    <row r="38" spans="1:35" s="1" customFormat="1" ht="36" x14ac:dyDescent="0.3">
      <c r="A38" s="42">
        <v>3</v>
      </c>
      <c r="B38" s="23" t="s">
        <v>167</v>
      </c>
      <c r="C38" s="24" t="s">
        <v>168</v>
      </c>
      <c r="D38" s="25"/>
      <c r="E38" s="25"/>
      <c r="F38" s="25"/>
      <c r="G38" s="26"/>
      <c r="H38" s="25">
        <v>1</v>
      </c>
      <c r="I38" s="25" t="s">
        <v>44</v>
      </c>
      <c r="J38" s="25" t="s">
        <v>114</v>
      </c>
      <c r="K38" s="27">
        <v>2020</v>
      </c>
      <c r="L38" s="39">
        <v>43952</v>
      </c>
      <c r="M38" s="29">
        <v>6000</v>
      </c>
      <c r="N38" s="30">
        <v>5</v>
      </c>
      <c r="O38" s="30"/>
      <c r="P38" s="31" t="s">
        <v>83</v>
      </c>
      <c r="Q38" s="32" t="s">
        <v>169</v>
      </c>
      <c r="R38" s="33"/>
      <c r="S38" s="34"/>
      <c r="T38" s="35"/>
      <c r="U38" s="35"/>
      <c r="V38" s="35"/>
      <c r="W38" s="35"/>
      <c r="X38" s="35"/>
      <c r="Y38" s="35"/>
      <c r="Z38" s="35"/>
      <c r="AB38" s="36"/>
      <c r="AC38" s="36"/>
      <c r="AD38" s="36"/>
      <c r="AE38" s="36"/>
      <c r="AF38" s="37"/>
      <c r="AG38" s="37"/>
      <c r="AH38" s="37"/>
      <c r="AI38" s="37"/>
    </row>
    <row r="39" spans="1:35" s="1" customFormat="1" ht="91.2" customHeight="1" x14ac:dyDescent="0.3">
      <c r="A39" s="43">
        <v>1</v>
      </c>
      <c r="B39" s="23" t="s">
        <v>170</v>
      </c>
      <c r="C39" s="24" t="s">
        <v>171</v>
      </c>
      <c r="D39" s="25"/>
      <c r="E39" s="25"/>
      <c r="F39" s="25"/>
      <c r="G39" s="26"/>
      <c r="H39" s="25">
        <v>1</v>
      </c>
      <c r="I39" s="25" t="s">
        <v>44</v>
      </c>
      <c r="J39" s="25"/>
      <c r="K39" s="27">
        <v>2020</v>
      </c>
      <c r="L39" s="39">
        <v>43931</v>
      </c>
      <c r="M39" s="29"/>
      <c r="N39" s="30">
        <v>7.7</v>
      </c>
      <c r="O39" s="30">
        <v>6</v>
      </c>
      <c r="P39" s="31" t="s">
        <v>172</v>
      </c>
      <c r="Q39" s="32" t="s">
        <v>173</v>
      </c>
      <c r="R39" s="33"/>
      <c r="S39" s="34"/>
      <c r="T39" s="35"/>
      <c r="U39" s="35"/>
      <c r="V39" s="35"/>
      <c r="W39" s="35"/>
      <c r="X39" s="35"/>
      <c r="Y39" s="35"/>
      <c r="Z39" s="35"/>
      <c r="AB39" s="36"/>
      <c r="AC39" s="36"/>
      <c r="AD39" s="36"/>
      <c r="AE39" s="36"/>
      <c r="AF39" s="37"/>
      <c r="AG39" s="37"/>
      <c r="AH39" s="37"/>
      <c r="AI39" s="37"/>
    </row>
    <row r="40" spans="1:35" s="1" customFormat="1" ht="88.8" customHeight="1" x14ac:dyDescent="0.3">
      <c r="A40" s="43">
        <v>1</v>
      </c>
      <c r="B40" s="46" t="s">
        <v>174</v>
      </c>
      <c r="C40" s="24" t="s">
        <v>175</v>
      </c>
      <c r="D40" s="25" t="s">
        <v>176</v>
      </c>
      <c r="E40" s="25"/>
      <c r="F40" s="25"/>
      <c r="G40" s="26"/>
      <c r="H40" s="25">
        <v>1</v>
      </c>
      <c r="I40" s="25" t="s">
        <v>44</v>
      </c>
      <c r="J40" s="25" t="s">
        <v>45</v>
      </c>
      <c r="K40" s="27">
        <v>2020</v>
      </c>
      <c r="L40" s="39">
        <v>43918</v>
      </c>
      <c r="M40" s="47">
        <v>2530000</v>
      </c>
      <c r="N40" s="30">
        <v>208</v>
      </c>
      <c r="O40" s="30"/>
      <c r="P40" s="31" t="s">
        <v>177</v>
      </c>
      <c r="Q40" s="32" t="s">
        <v>178</v>
      </c>
      <c r="R40" s="33"/>
      <c r="S40" s="34"/>
      <c r="T40" s="35"/>
      <c r="U40" s="35"/>
      <c r="V40" s="35"/>
      <c r="W40" s="35"/>
      <c r="X40" s="35"/>
      <c r="Y40" s="35"/>
      <c r="Z40" s="35"/>
      <c r="AB40" s="36"/>
      <c r="AC40" s="36"/>
      <c r="AD40" s="36"/>
      <c r="AE40" s="36"/>
      <c r="AF40" s="37"/>
      <c r="AG40" s="37"/>
      <c r="AH40" s="37"/>
      <c r="AI40" s="37"/>
    </row>
    <row r="41" spans="1:35" s="57" customFormat="1" ht="28.8" x14ac:dyDescent="0.3">
      <c r="A41" s="40">
        <v>2</v>
      </c>
      <c r="B41" s="48" t="s">
        <v>179</v>
      </c>
      <c r="C41" s="49" t="s">
        <v>61</v>
      </c>
      <c r="D41" s="49"/>
      <c r="E41" s="49"/>
      <c r="F41" s="49"/>
      <c r="G41" s="50"/>
      <c r="H41" s="49"/>
      <c r="I41" s="49"/>
      <c r="J41" s="49"/>
      <c r="K41" s="51">
        <v>2019</v>
      </c>
      <c r="L41" s="52">
        <v>43782</v>
      </c>
      <c r="M41" s="53"/>
      <c r="N41" s="49"/>
      <c r="O41" s="49">
        <v>1</v>
      </c>
      <c r="P41" s="54" t="s">
        <v>83</v>
      </c>
      <c r="Q41" s="55" t="s">
        <v>180</v>
      </c>
      <c r="R41" s="33"/>
      <c r="S41" s="34"/>
      <c r="T41" s="35"/>
      <c r="U41" s="35"/>
      <c r="V41" s="35"/>
      <c r="W41" s="35"/>
      <c r="X41" s="35"/>
      <c r="Y41" s="35"/>
      <c r="Z41" s="35"/>
      <c r="AA41" s="56"/>
      <c r="AB41" s="36"/>
      <c r="AC41" s="36"/>
      <c r="AD41" s="36"/>
      <c r="AE41" s="36"/>
      <c r="AF41" s="37"/>
      <c r="AG41" s="37"/>
      <c r="AH41" s="37"/>
      <c r="AI41" s="37"/>
    </row>
    <row r="42" spans="1:35" s="57" customFormat="1" ht="28.8" x14ac:dyDescent="0.3">
      <c r="A42" s="42">
        <v>3</v>
      </c>
      <c r="B42" s="48" t="s">
        <v>181</v>
      </c>
      <c r="C42" s="49" t="s">
        <v>61</v>
      </c>
      <c r="D42" s="49"/>
      <c r="E42" s="49"/>
      <c r="F42" s="49">
        <v>15</v>
      </c>
      <c r="G42" s="50">
        <v>580000</v>
      </c>
      <c r="H42" s="49">
        <v>1</v>
      </c>
      <c r="I42" s="49" t="s">
        <v>44</v>
      </c>
      <c r="J42" s="49"/>
      <c r="K42" s="51">
        <v>2019</v>
      </c>
      <c r="L42" s="52">
        <v>43739</v>
      </c>
      <c r="M42" s="53"/>
      <c r="N42" s="49">
        <v>2</v>
      </c>
      <c r="O42" s="49"/>
      <c r="P42" s="54" t="s">
        <v>182</v>
      </c>
      <c r="Q42" s="55" t="s">
        <v>183</v>
      </c>
      <c r="R42" s="33"/>
      <c r="S42" s="34"/>
      <c r="T42" s="35"/>
      <c r="U42" s="35"/>
      <c r="V42" s="35"/>
      <c r="W42" s="35"/>
      <c r="X42" s="35"/>
      <c r="Y42" s="35"/>
      <c r="Z42" s="35"/>
      <c r="AA42" s="56"/>
      <c r="AB42" s="36"/>
      <c r="AC42" s="36"/>
      <c r="AD42" s="36"/>
      <c r="AE42" s="36"/>
      <c r="AF42" s="37"/>
      <c r="AG42" s="37"/>
      <c r="AH42" s="37"/>
      <c r="AI42" s="37"/>
    </row>
    <row r="43" spans="1:35" s="57" customFormat="1" ht="36" x14ac:dyDescent="0.3">
      <c r="A43" s="42">
        <v>3</v>
      </c>
      <c r="B43" s="48" t="s">
        <v>184</v>
      </c>
      <c r="C43" s="49" t="s">
        <v>56</v>
      </c>
      <c r="D43" s="49" t="s">
        <v>176</v>
      </c>
      <c r="E43" s="49"/>
      <c r="F43" s="49"/>
      <c r="G43" s="50"/>
      <c r="H43" s="49">
        <v>1</v>
      </c>
      <c r="I43" s="49" t="s">
        <v>44</v>
      </c>
      <c r="J43" s="49"/>
      <c r="K43" s="51">
        <v>2019</v>
      </c>
      <c r="L43" s="52">
        <v>43656</v>
      </c>
      <c r="M43" s="53">
        <v>67488</v>
      </c>
      <c r="N43" s="49">
        <v>375</v>
      </c>
      <c r="O43" s="49"/>
      <c r="P43" s="54" t="s">
        <v>185</v>
      </c>
      <c r="Q43" s="55" t="s">
        <v>186</v>
      </c>
      <c r="R43" s="33"/>
      <c r="S43" s="34"/>
      <c r="T43" s="35"/>
      <c r="U43" s="35"/>
      <c r="V43" s="35"/>
      <c r="W43" s="35"/>
      <c r="X43" s="35"/>
      <c r="Y43" s="35"/>
      <c r="Z43" s="35"/>
      <c r="AA43" s="56"/>
      <c r="AB43" s="36"/>
      <c r="AC43" s="36"/>
      <c r="AD43" s="36"/>
      <c r="AE43" s="36"/>
      <c r="AF43" s="37"/>
      <c r="AG43" s="37"/>
      <c r="AH43" s="37"/>
      <c r="AI43" s="37"/>
    </row>
    <row r="44" spans="1:35" s="57" customFormat="1" ht="28.8" x14ac:dyDescent="0.3">
      <c r="A44" s="38">
        <v>5</v>
      </c>
      <c r="B44" s="48" t="s">
        <v>187</v>
      </c>
      <c r="C44" s="49" t="s">
        <v>64</v>
      </c>
      <c r="D44" s="49" t="s">
        <v>82</v>
      </c>
      <c r="E44" s="49"/>
      <c r="F44" s="49"/>
      <c r="G44" s="50"/>
      <c r="H44" s="49">
        <v>2</v>
      </c>
      <c r="I44" s="49" t="s">
        <v>44</v>
      </c>
      <c r="J44" s="49"/>
      <c r="K44" s="51">
        <v>2019</v>
      </c>
      <c r="L44" s="52">
        <v>43577</v>
      </c>
      <c r="M44" s="53"/>
      <c r="N44" s="49"/>
      <c r="O44" s="49">
        <v>3</v>
      </c>
      <c r="P44" s="54" t="s">
        <v>83</v>
      </c>
      <c r="Q44" s="55" t="s">
        <v>188</v>
      </c>
      <c r="R44" s="33"/>
      <c r="S44" s="34"/>
      <c r="T44" s="35"/>
      <c r="U44" s="35"/>
      <c r="V44" s="35"/>
      <c r="W44" s="35"/>
      <c r="X44" s="35"/>
      <c r="Y44" s="35"/>
      <c r="Z44" s="35"/>
      <c r="AA44" s="56"/>
      <c r="AB44" s="36"/>
      <c r="AC44" s="36"/>
      <c r="AD44" s="36"/>
      <c r="AE44" s="36"/>
      <c r="AF44" s="37"/>
      <c r="AG44" s="37"/>
      <c r="AH44" s="37"/>
      <c r="AI44" s="37"/>
    </row>
    <row r="45" spans="1:35" s="57" customFormat="1" ht="36" x14ac:dyDescent="0.3">
      <c r="A45" s="42">
        <v>3</v>
      </c>
      <c r="B45" s="48" t="s">
        <v>189</v>
      </c>
      <c r="C45" s="49" t="s">
        <v>71</v>
      </c>
      <c r="D45" s="49"/>
      <c r="E45" s="49"/>
      <c r="F45" s="49"/>
      <c r="G45" s="50"/>
      <c r="H45" s="49">
        <v>1</v>
      </c>
      <c r="I45" s="49" t="s">
        <v>51</v>
      </c>
      <c r="J45" s="49" t="s">
        <v>45</v>
      </c>
      <c r="K45" s="51">
        <v>2019</v>
      </c>
      <c r="L45" s="52">
        <v>43564</v>
      </c>
      <c r="M45" s="53"/>
      <c r="N45" s="49">
        <v>0.2</v>
      </c>
      <c r="O45" s="49"/>
      <c r="P45" s="54" t="s">
        <v>185</v>
      </c>
      <c r="Q45" s="55" t="s">
        <v>190</v>
      </c>
      <c r="R45" s="33"/>
      <c r="S45" s="34"/>
      <c r="T45" s="35"/>
      <c r="U45" s="35"/>
      <c r="V45" s="35"/>
      <c r="W45" s="35"/>
      <c r="X45" s="35"/>
      <c r="Y45" s="35"/>
      <c r="Z45" s="35"/>
      <c r="AA45" s="56"/>
      <c r="AB45" s="36"/>
      <c r="AC45" s="36"/>
      <c r="AD45" s="36"/>
      <c r="AE45" s="36"/>
      <c r="AF45" s="37"/>
      <c r="AG45" s="37"/>
      <c r="AH45" s="37"/>
      <c r="AI45" s="37"/>
    </row>
    <row r="46" spans="1:35" s="57" customFormat="1" ht="36" x14ac:dyDescent="0.3">
      <c r="A46" s="40">
        <v>2</v>
      </c>
      <c r="B46" s="48" t="s">
        <v>191</v>
      </c>
      <c r="C46" s="49" t="s">
        <v>49</v>
      </c>
      <c r="D46" s="49"/>
      <c r="E46" s="49"/>
      <c r="F46" s="49"/>
      <c r="G46" s="50"/>
      <c r="H46" s="49">
        <v>1</v>
      </c>
      <c r="I46" s="49" t="s">
        <v>51</v>
      </c>
      <c r="J46" s="49"/>
      <c r="K46" s="51">
        <v>2019</v>
      </c>
      <c r="L46" s="52">
        <v>43553</v>
      </c>
      <c r="M46" s="53"/>
      <c r="N46" s="49"/>
      <c r="O46" s="49"/>
      <c r="P46" s="54" t="s">
        <v>83</v>
      </c>
      <c r="Q46" s="55" t="s">
        <v>192</v>
      </c>
      <c r="R46" s="33"/>
      <c r="S46" s="34"/>
      <c r="T46" s="35"/>
      <c r="U46" s="35"/>
      <c r="V46" s="35"/>
      <c r="W46" s="35"/>
      <c r="X46" s="35"/>
      <c r="Y46" s="35"/>
      <c r="Z46" s="35"/>
      <c r="AA46" s="56"/>
      <c r="AB46" s="36"/>
      <c r="AC46" s="36"/>
      <c r="AD46" s="36"/>
      <c r="AE46" s="36"/>
      <c r="AF46" s="37"/>
      <c r="AG46" s="37"/>
      <c r="AH46" s="37"/>
      <c r="AI46" s="37"/>
    </row>
    <row r="47" spans="1:35" s="57" customFormat="1" ht="36" x14ac:dyDescent="0.3">
      <c r="A47" s="58">
        <v>1</v>
      </c>
      <c r="B47" s="48" t="s">
        <v>193</v>
      </c>
      <c r="C47" s="49" t="s">
        <v>118</v>
      </c>
      <c r="D47" s="49" t="s">
        <v>176</v>
      </c>
      <c r="E47" s="49" t="s">
        <v>194</v>
      </c>
      <c r="F47" s="49">
        <v>87</v>
      </c>
      <c r="G47" s="50">
        <v>12000000</v>
      </c>
      <c r="H47" s="49">
        <v>1</v>
      </c>
      <c r="I47" s="49" t="s">
        <v>51</v>
      </c>
      <c r="J47" s="49" t="s">
        <v>100</v>
      </c>
      <c r="K47" s="51">
        <v>2019</v>
      </c>
      <c r="L47" s="52">
        <v>43490</v>
      </c>
      <c r="M47" s="53">
        <v>9570000</v>
      </c>
      <c r="N47" s="49">
        <v>600</v>
      </c>
      <c r="O47" s="49">
        <v>270</v>
      </c>
      <c r="P47" s="54" t="s">
        <v>195</v>
      </c>
      <c r="Q47" s="55" t="s">
        <v>196</v>
      </c>
      <c r="R47" s="33"/>
      <c r="S47" s="34"/>
      <c r="T47" s="35"/>
      <c r="U47" s="35"/>
      <c r="V47" s="35"/>
      <c r="W47" s="35"/>
      <c r="X47" s="35"/>
      <c r="Y47" s="35"/>
      <c r="Z47" s="35"/>
      <c r="AA47" s="56"/>
      <c r="AB47" s="36"/>
      <c r="AC47" s="36"/>
      <c r="AD47" s="36"/>
      <c r="AE47" s="36"/>
      <c r="AF47" s="37"/>
      <c r="AG47" s="37"/>
      <c r="AH47" s="37"/>
      <c r="AI47" s="37"/>
    </row>
    <row r="48" spans="1:35" s="57" customFormat="1" ht="36" x14ac:dyDescent="0.3">
      <c r="A48" s="42">
        <v>3</v>
      </c>
      <c r="B48" s="48" t="s">
        <v>197</v>
      </c>
      <c r="C48" s="49" t="s">
        <v>171</v>
      </c>
      <c r="D48" s="49"/>
      <c r="E48" s="49"/>
      <c r="F48" s="49"/>
      <c r="G48" s="50">
        <v>2100000</v>
      </c>
      <c r="H48" s="49">
        <v>1</v>
      </c>
      <c r="I48" s="49" t="s">
        <v>51</v>
      </c>
      <c r="J48" s="49" t="s">
        <v>114</v>
      </c>
      <c r="K48" s="51">
        <v>2018</v>
      </c>
      <c r="L48" s="52">
        <v>43363</v>
      </c>
      <c r="M48" s="53"/>
      <c r="N48" s="49"/>
      <c r="O48" s="49"/>
      <c r="P48" s="54" t="s">
        <v>198</v>
      </c>
      <c r="Q48" s="55" t="s">
        <v>199</v>
      </c>
      <c r="R48" s="33"/>
      <c r="S48" s="34"/>
      <c r="T48" s="35"/>
      <c r="U48" s="35"/>
      <c r="V48" s="35"/>
      <c r="W48" s="35"/>
      <c r="X48" s="35"/>
      <c r="Y48" s="35"/>
      <c r="Z48" s="35"/>
      <c r="AA48" s="56"/>
      <c r="AB48" s="36"/>
      <c r="AC48" s="36"/>
      <c r="AD48" s="36"/>
      <c r="AE48" s="36"/>
      <c r="AF48" s="37"/>
      <c r="AG48" s="37"/>
      <c r="AH48" s="37"/>
      <c r="AI48" s="37"/>
    </row>
    <row r="49" spans="1:46" s="57" customFormat="1" ht="36" x14ac:dyDescent="0.3">
      <c r="A49" s="42">
        <v>3</v>
      </c>
      <c r="B49" s="48" t="s">
        <v>200</v>
      </c>
      <c r="C49" s="49" t="s">
        <v>171</v>
      </c>
      <c r="D49" s="49"/>
      <c r="E49" s="49"/>
      <c r="F49" s="49"/>
      <c r="G49" s="50">
        <v>875000</v>
      </c>
      <c r="H49" s="49">
        <v>1</v>
      </c>
      <c r="I49" s="49" t="s">
        <v>51</v>
      </c>
      <c r="J49" s="49" t="s">
        <v>114</v>
      </c>
      <c r="K49" s="51">
        <v>2018</v>
      </c>
      <c r="L49" s="52">
        <v>43363</v>
      </c>
      <c r="M49" s="53">
        <v>2000</v>
      </c>
      <c r="N49" s="49"/>
      <c r="O49" s="49"/>
      <c r="P49" s="54" t="s">
        <v>201</v>
      </c>
      <c r="Q49" s="55" t="s">
        <v>202</v>
      </c>
      <c r="R49" s="33"/>
      <c r="S49" s="34"/>
      <c r="T49" s="35"/>
      <c r="U49" s="35"/>
      <c r="V49" s="35"/>
      <c r="W49" s="35"/>
      <c r="X49" s="35"/>
      <c r="Y49" s="35"/>
      <c r="Z49" s="35"/>
      <c r="AA49" s="56"/>
      <c r="AB49" s="36"/>
      <c r="AC49" s="36"/>
      <c r="AD49" s="36"/>
      <c r="AE49" s="36"/>
      <c r="AF49" s="37"/>
      <c r="AG49" s="37"/>
      <c r="AH49" s="37"/>
      <c r="AI49" s="37"/>
    </row>
    <row r="50" spans="1:46" s="57" customFormat="1" ht="28.8" x14ac:dyDescent="0.3">
      <c r="A50" s="40">
        <v>2</v>
      </c>
      <c r="B50" s="48" t="s">
        <v>203</v>
      </c>
      <c r="C50" s="49" t="s">
        <v>204</v>
      </c>
      <c r="D50" s="49" t="s">
        <v>176</v>
      </c>
      <c r="E50" s="49"/>
      <c r="F50" s="49"/>
      <c r="G50" s="50"/>
      <c r="H50" s="49">
        <v>1</v>
      </c>
      <c r="I50" s="49" t="s">
        <v>44</v>
      </c>
      <c r="J50" s="49" t="s">
        <v>100</v>
      </c>
      <c r="K50" s="51">
        <v>2018</v>
      </c>
      <c r="L50" s="52">
        <v>43255</v>
      </c>
      <c r="M50" s="53">
        <v>439000</v>
      </c>
      <c r="N50" s="49">
        <v>26</v>
      </c>
      <c r="O50" s="49">
        <v>5</v>
      </c>
      <c r="P50" s="54" t="s">
        <v>205</v>
      </c>
      <c r="Q50" s="55" t="s">
        <v>206</v>
      </c>
      <c r="R50" s="33"/>
      <c r="S50" s="34"/>
      <c r="T50" s="35"/>
      <c r="U50" s="35"/>
      <c r="V50" s="35"/>
      <c r="W50" s="35"/>
      <c r="X50" s="35"/>
      <c r="Y50" s="35"/>
      <c r="Z50" s="35"/>
      <c r="AA50" s="56"/>
      <c r="AB50" s="36">
        <f t="shared" ref="AB50:AB112" si="0">M50/1896653</f>
        <v>0.23146036728911404</v>
      </c>
      <c r="AC50" s="36">
        <f t="shared" ref="AC50:AC94" si="1">N50/39</f>
        <v>0.66666666666666663</v>
      </c>
      <c r="AD50" s="36">
        <f t="shared" ref="AD50:AD94" si="2">O50/14</f>
        <v>0.35714285714285715</v>
      </c>
      <c r="AE50" s="36">
        <f t="shared" ref="AE50:AE94" si="3">SUM(AB50:AD50)</f>
        <v>1.2552698910986377</v>
      </c>
      <c r="AF50" s="37"/>
      <c r="AG50" s="37">
        <f>IF(A50=1,AE50,0)</f>
        <v>0</v>
      </c>
      <c r="AH50" s="37">
        <f>IF(A50=2,AE50,0)</f>
        <v>1.2552698910986377</v>
      </c>
      <c r="AI50" s="37">
        <f>IF(A50=3,AE50,0)</f>
        <v>0</v>
      </c>
    </row>
    <row r="51" spans="1:46" s="57" customFormat="1" ht="24" x14ac:dyDescent="0.3">
      <c r="A51" s="38">
        <v>5</v>
      </c>
      <c r="B51" s="48" t="s">
        <v>207</v>
      </c>
      <c r="C51" s="49" t="s">
        <v>64</v>
      </c>
      <c r="D51" s="49" t="s">
        <v>82</v>
      </c>
      <c r="E51" s="49"/>
      <c r="F51" s="49"/>
      <c r="G51" s="50"/>
      <c r="H51" s="49">
        <v>2</v>
      </c>
      <c r="I51" s="49" t="s">
        <v>44</v>
      </c>
      <c r="J51" s="49" t="s">
        <v>208</v>
      </c>
      <c r="K51" s="51">
        <v>2018</v>
      </c>
      <c r="L51" s="52">
        <v>43224</v>
      </c>
      <c r="M51" s="53"/>
      <c r="N51" s="49"/>
      <c r="O51" s="49">
        <v>20</v>
      </c>
      <c r="P51" s="54" t="s">
        <v>209</v>
      </c>
      <c r="Q51" s="55" t="s">
        <v>210</v>
      </c>
      <c r="R51" s="33"/>
      <c r="S51" s="34"/>
      <c r="T51" s="35"/>
      <c r="U51" s="35"/>
      <c r="V51" s="35"/>
      <c r="W51" s="35"/>
      <c r="X51" s="35"/>
      <c r="Y51" s="35"/>
      <c r="Z51" s="35"/>
      <c r="AA51" s="56"/>
      <c r="AB51" s="36">
        <f t="shared" si="0"/>
        <v>0</v>
      </c>
      <c r="AC51" s="36">
        <f t="shared" si="1"/>
        <v>0</v>
      </c>
      <c r="AD51" s="36">
        <f t="shared" si="2"/>
        <v>1.4285714285714286</v>
      </c>
      <c r="AE51" s="36">
        <f t="shared" si="3"/>
        <v>1.4285714285714286</v>
      </c>
      <c r="AF51" s="37"/>
      <c r="AG51" s="37">
        <f>IF(A51=1,AE51,0)</f>
        <v>0</v>
      </c>
      <c r="AH51" s="37">
        <f>IF(A51=2,AE51,0)</f>
        <v>0</v>
      </c>
      <c r="AI51" s="37">
        <f>IF(A51=3,AE51,0)</f>
        <v>0</v>
      </c>
    </row>
    <row r="52" spans="1:46" s="57" customFormat="1" ht="48" x14ac:dyDescent="0.3">
      <c r="A52" s="44">
        <v>4</v>
      </c>
      <c r="B52" s="48" t="s">
        <v>211</v>
      </c>
      <c r="C52" s="49" t="s">
        <v>118</v>
      </c>
      <c r="D52" s="49"/>
      <c r="E52" s="49"/>
      <c r="F52" s="49">
        <v>17</v>
      </c>
      <c r="G52" s="50">
        <v>185000</v>
      </c>
      <c r="H52" s="49">
        <v>1</v>
      </c>
      <c r="I52" s="49" t="s">
        <v>51</v>
      </c>
      <c r="J52" s="49" t="s">
        <v>114</v>
      </c>
      <c r="K52" s="51">
        <v>2018</v>
      </c>
      <c r="L52" s="52">
        <v>43214</v>
      </c>
      <c r="M52" s="53">
        <v>123000</v>
      </c>
      <c r="N52" s="49"/>
      <c r="O52" s="49"/>
      <c r="P52" s="54" t="s">
        <v>212</v>
      </c>
      <c r="Q52" s="55" t="s">
        <v>213</v>
      </c>
      <c r="R52" s="33"/>
      <c r="S52" s="34"/>
      <c r="T52" s="35"/>
      <c r="U52" s="35"/>
      <c r="V52" s="35"/>
      <c r="W52" s="35"/>
      <c r="X52" s="35"/>
      <c r="Y52" s="35"/>
      <c r="Z52" s="35"/>
      <c r="AA52" s="56"/>
      <c r="AB52" s="36"/>
      <c r="AC52" s="36"/>
      <c r="AD52" s="36"/>
      <c r="AE52" s="36"/>
      <c r="AF52" s="37"/>
      <c r="AG52" s="37"/>
      <c r="AH52" s="37"/>
      <c r="AI52" s="37"/>
    </row>
    <row r="53" spans="1:46" s="57" customFormat="1" ht="72" x14ac:dyDescent="0.3">
      <c r="A53" s="58">
        <v>1</v>
      </c>
      <c r="B53" s="48" t="s">
        <v>214</v>
      </c>
      <c r="C53" s="49" t="s">
        <v>215</v>
      </c>
      <c r="D53" s="49" t="s">
        <v>216</v>
      </c>
      <c r="E53" s="49" t="s">
        <v>217</v>
      </c>
      <c r="F53" s="49">
        <v>94</v>
      </c>
      <c r="G53" s="50"/>
      <c r="H53" s="49">
        <v>1</v>
      </c>
      <c r="I53" s="49" t="s">
        <v>44</v>
      </c>
      <c r="J53" s="59" t="s">
        <v>218</v>
      </c>
      <c r="K53" s="51">
        <v>2018</v>
      </c>
      <c r="L53" s="52">
        <v>43168</v>
      </c>
      <c r="M53" s="53">
        <v>1330000</v>
      </c>
      <c r="N53" s="49">
        <v>0.5</v>
      </c>
      <c r="O53" s="49"/>
      <c r="P53" s="54" t="s">
        <v>219</v>
      </c>
      <c r="Q53" s="55" t="s">
        <v>220</v>
      </c>
      <c r="R53" s="33"/>
      <c r="S53" s="34"/>
      <c r="T53" s="35"/>
      <c r="U53" s="35"/>
      <c r="V53" s="35"/>
      <c r="W53" s="35"/>
      <c r="X53" s="35"/>
      <c r="Y53" s="35"/>
      <c r="Z53" s="35"/>
      <c r="AA53" s="56"/>
      <c r="AB53" s="36">
        <f t="shared" si="0"/>
        <v>0.70123528130870538</v>
      </c>
      <c r="AC53" s="36">
        <f t="shared" si="1"/>
        <v>1.282051282051282E-2</v>
      </c>
      <c r="AD53" s="36">
        <f t="shared" si="2"/>
        <v>0</v>
      </c>
      <c r="AE53" s="36">
        <f t="shared" si="3"/>
        <v>0.71405579412921816</v>
      </c>
      <c r="AF53" s="37"/>
      <c r="AG53" s="37">
        <f>IF(A53=1,AE53,0)</f>
        <v>0.71405579412921816</v>
      </c>
      <c r="AH53" s="37">
        <f>IF(A53=2,AE53,0)</f>
        <v>0</v>
      </c>
      <c r="AI53" s="37">
        <f>IF(A53=3,AE53,0)</f>
        <v>0</v>
      </c>
    </row>
    <row r="54" spans="1:46" s="57" customFormat="1" ht="28.8" x14ac:dyDescent="0.3">
      <c r="A54" s="42">
        <v>3</v>
      </c>
      <c r="B54" s="48" t="s">
        <v>221</v>
      </c>
      <c r="C54" s="49" t="s">
        <v>222</v>
      </c>
      <c r="D54" s="49"/>
      <c r="E54" s="49"/>
      <c r="F54" s="49"/>
      <c r="G54" s="50"/>
      <c r="H54" s="49">
        <v>1</v>
      </c>
      <c r="I54" s="49" t="s">
        <v>44</v>
      </c>
      <c r="J54" s="49" t="s">
        <v>208</v>
      </c>
      <c r="K54" s="51">
        <v>2018</v>
      </c>
      <c r="L54" s="52">
        <v>43162</v>
      </c>
      <c r="M54" s="53">
        <v>80000</v>
      </c>
      <c r="N54" s="49"/>
      <c r="O54" s="49"/>
      <c r="P54" s="54" t="s">
        <v>223</v>
      </c>
      <c r="Q54" s="55" t="s">
        <v>224</v>
      </c>
      <c r="R54" s="33"/>
      <c r="S54" s="34"/>
      <c r="T54" s="35"/>
      <c r="U54" s="35"/>
      <c r="V54" s="35"/>
      <c r="W54" s="35"/>
      <c r="X54" s="35"/>
      <c r="Y54" s="35"/>
      <c r="Z54" s="35"/>
      <c r="AA54" s="56"/>
      <c r="AB54" s="36"/>
      <c r="AC54" s="36"/>
      <c r="AD54" s="36"/>
      <c r="AE54" s="36"/>
      <c r="AF54" s="37"/>
      <c r="AG54" s="37"/>
      <c r="AH54" s="37"/>
      <c r="AI54" s="37"/>
    </row>
    <row r="55" spans="1:46" s="57" customFormat="1" ht="36" x14ac:dyDescent="0.3">
      <c r="A55" s="42">
        <v>3</v>
      </c>
      <c r="B55" s="48" t="s">
        <v>225</v>
      </c>
      <c r="C55" s="49" t="s">
        <v>71</v>
      </c>
      <c r="D55" s="49"/>
      <c r="E55" s="49"/>
      <c r="F55" s="49"/>
      <c r="G55" s="50"/>
      <c r="H55" s="49">
        <v>1</v>
      </c>
      <c r="I55" s="49" t="s">
        <v>44</v>
      </c>
      <c r="J55" s="49" t="s">
        <v>114</v>
      </c>
      <c r="K55" s="51">
        <v>2018</v>
      </c>
      <c r="L55" s="52">
        <v>43148</v>
      </c>
      <c r="M55" s="53"/>
      <c r="N55" s="49"/>
      <c r="O55" s="49"/>
      <c r="P55" s="54" t="s">
        <v>226</v>
      </c>
      <c r="Q55" s="55" t="s">
        <v>227</v>
      </c>
      <c r="R55" s="33"/>
      <c r="S55" s="34"/>
      <c r="T55" s="35"/>
      <c r="U55" s="35"/>
      <c r="V55" s="35"/>
      <c r="W55" s="35"/>
      <c r="X55" s="35"/>
      <c r="Y55" s="35"/>
      <c r="Z55" s="35"/>
      <c r="AA55" s="56"/>
      <c r="AB55" s="36">
        <f t="shared" si="0"/>
        <v>0</v>
      </c>
      <c r="AC55" s="36">
        <f t="shared" si="1"/>
        <v>0</v>
      </c>
      <c r="AD55" s="36">
        <f t="shared" si="2"/>
        <v>0</v>
      </c>
      <c r="AE55" s="36">
        <f t="shared" si="3"/>
        <v>0</v>
      </c>
      <c r="AF55" s="37"/>
      <c r="AG55" s="37">
        <f t="shared" ref="AG55:AG68" si="4">IF(A55=1,AE55,0)</f>
        <v>0</v>
      </c>
      <c r="AH55" s="37">
        <f t="shared" ref="AH55:AH68" si="5">IF(A55=2,AE55,0)</f>
        <v>0</v>
      </c>
      <c r="AI55" s="37">
        <f t="shared" ref="AI55:AI68" si="6">IF(A55=3,AE55,0)</f>
        <v>0</v>
      </c>
    </row>
    <row r="56" spans="1:46" s="57" customFormat="1" ht="36" x14ac:dyDescent="0.3">
      <c r="A56" s="38">
        <v>5</v>
      </c>
      <c r="B56" s="48" t="s">
        <v>207</v>
      </c>
      <c r="C56" s="49" t="s">
        <v>64</v>
      </c>
      <c r="D56" s="49" t="s">
        <v>82</v>
      </c>
      <c r="E56" s="49"/>
      <c r="F56" s="49"/>
      <c r="G56" s="50"/>
      <c r="H56" s="49">
        <v>2</v>
      </c>
      <c r="I56" s="49" t="s">
        <v>44</v>
      </c>
      <c r="J56" s="49" t="s">
        <v>208</v>
      </c>
      <c r="K56" s="51">
        <v>2018</v>
      </c>
      <c r="L56" s="52">
        <v>43106</v>
      </c>
      <c r="M56" s="53"/>
      <c r="N56" s="49"/>
      <c r="O56" s="49">
        <v>6</v>
      </c>
      <c r="P56" s="54" t="s">
        <v>228</v>
      </c>
      <c r="Q56" s="55" t="s">
        <v>210</v>
      </c>
      <c r="R56" s="33"/>
      <c r="S56" s="34"/>
      <c r="T56" s="35"/>
      <c r="U56" s="35"/>
      <c r="V56" s="35"/>
      <c r="W56" s="35"/>
      <c r="X56" s="35"/>
      <c r="Y56" s="35"/>
      <c r="Z56" s="35"/>
      <c r="AA56" s="56"/>
      <c r="AB56" s="36">
        <f t="shared" si="0"/>
        <v>0</v>
      </c>
      <c r="AC56" s="36">
        <f t="shared" si="1"/>
        <v>0</v>
      </c>
      <c r="AD56" s="36">
        <f t="shared" si="2"/>
        <v>0.42857142857142855</v>
      </c>
      <c r="AE56" s="36">
        <f t="shared" si="3"/>
        <v>0.42857142857142855</v>
      </c>
      <c r="AF56" s="37"/>
      <c r="AG56" s="37">
        <f t="shared" si="4"/>
        <v>0</v>
      </c>
      <c r="AH56" s="37">
        <f t="shared" si="5"/>
        <v>0</v>
      </c>
      <c r="AI56" s="37">
        <f t="shared" si="6"/>
        <v>0</v>
      </c>
    </row>
    <row r="57" spans="1:46" s="57" customFormat="1" ht="24" x14ac:dyDescent="0.3">
      <c r="A57" s="42">
        <v>3</v>
      </c>
      <c r="B57" s="48" t="s">
        <v>229</v>
      </c>
      <c r="C57" s="49" t="s">
        <v>122</v>
      </c>
      <c r="D57" s="49"/>
      <c r="E57" s="49" t="s">
        <v>217</v>
      </c>
      <c r="F57" s="49">
        <v>39</v>
      </c>
      <c r="G57" s="50">
        <v>4875000</v>
      </c>
      <c r="H57" s="49">
        <v>1</v>
      </c>
      <c r="I57" s="49" t="s">
        <v>44</v>
      </c>
      <c r="J57" s="49" t="s">
        <v>208</v>
      </c>
      <c r="K57" s="51">
        <v>2017</v>
      </c>
      <c r="L57" s="52">
        <v>43098</v>
      </c>
      <c r="M57" s="53">
        <v>0</v>
      </c>
      <c r="N57" s="49"/>
      <c r="O57" s="49"/>
      <c r="P57" s="54" t="s">
        <v>230</v>
      </c>
      <c r="Q57" s="55" t="s">
        <v>231</v>
      </c>
      <c r="R57" s="33"/>
      <c r="S57" s="34"/>
      <c r="T57" s="35"/>
      <c r="U57" s="35"/>
      <c r="V57" s="35"/>
      <c r="W57" s="35"/>
      <c r="X57" s="35"/>
      <c r="Y57" s="35"/>
      <c r="Z57" s="35"/>
      <c r="AA57" s="56"/>
      <c r="AB57" s="36">
        <f t="shared" si="0"/>
        <v>0</v>
      </c>
      <c r="AC57" s="36">
        <f t="shared" si="1"/>
        <v>0</v>
      </c>
      <c r="AD57" s="36">
        <f t="shared" si="2"/>
        <v>0</v>
      </c>
      <c r="AE57" s="36">
        <f t="shared" si="3"/>
        <v>0</v>
      </c>
      <c r="AF57" s="37"/>
      <c r="AG57" s="37">
        <f t="shared" si="4"/>
        <v>0</v>
      </c>
      <c r="AH57" s="37">
        <f t="shared" si="5"/>
        <v>0</v>
      </c>
      <c r="AI57" s="37">
        <f t="shared" si="6"/>
        <v>0</v>
      </c>
    </row>
    <row r="58" spans="1:46" s="57" customFormat="1" ht="74.400000000000006" customHeight="1" x14ac:dyDescent="0.3">
      <c r="A58" s="42">
        <v>3</v>
      </c>
      <c r="B58" s="48" t="s">
        <v>232</v>
      </c>
      <c r="C58" s="49" t="s">
        <v>61</v>
      </c>
      <c r="D58" s="49"/>
      <c r="E58" s="49"/>
      <c r="F58" s="49"/>
      <c r="G58" s="50"/>
      <c r="H58" s="49">
        <v>1</v>
      </c>
      <c r="I58" s="49" t="s">
        <v>44</v>
      </c>
      <c r="J58" s="49" t="s">
        <v>45</v>
      </c>
      <c r="K58" s="51">
        <v>2017</v>
      </c>
      <c r="L58" s="52">
        <v>43001</v>
      </c>
      <c r="M58" s="53">
        <v>11356</v>
      </c>
      <c r="N58" s="49"/>
      <c r="O58" s="49"/>
      <c r="P58" s="54" t="s">
        <v>233</v>
      </c>
      <c r="Q58" s="55" t="s">
        <v>234</v>
      </c>
      <c r="R58" s="33"/>
      <c r="S58" s="34"/>
      <c r="T58" s="35"/>
      <c r="U58" s="35"/>
      <c r="V58" s="35"/>
      <c r="W58" s="35"/>
      <c r="X58" s="35"/>
      <c r="Y58" s="35"/>
      <c r="Z58" s="35"/>
      <c r="AA58" s="56"/>
      <c r="AB58" s="36">
        <f t="shared" si="0"/>
        <v>5.9873893643170367E-3</v>
      </c>
      <c r="AC58" s="36">
        <f t="shared" si="1"/>
        <v>0</v>
      </c>
      <c r="AD58" s="36">
        <f t="shared" si="2"/>
        <v>0</v>
      </c>
      <c r="AE58" s="36">
        <f t="shared" si="3"/>
        <v>5.9873893643170367E-3</v>
      </c>
      <c r="AF58" s="37"/>
      <c r="AG58" s="37">
        <f t="shared" si="4"/>
        <v>0</v>
      </c>
      <c r="AH58" s="37">
        <f t="shared" si="5"/>
        <v>0</v>
      </c>
      <c r="AI58" s="37">
        <f t="shared" si="6"/>
        <v>5.9873893643170367E-3</v>
      </c>
    </row>
    <row r="59" spans="1:46" s="57" customFormat="1" ht="24" x14ac:dyDescent="0.3">
      <c r="A59" s="58">
        <v>1</v>
      </c>
      <c r="B59" s="48" t="s">
        <v>235</v>
      </c>
      <c r="C59" s="49" t="s">
        <v>71</v>
      </c>
      <c r="D59" s="49"/>
      <c r="E59" s="49"/>
      <c r="F59" s="49"/>
      <c r="G59" s="50"/>
      <c r="H59" s="49">
        <v>1</v>
      </c>
      <c r="I59" s="49" t="s">
        <v>44</v>
      </c>
      <c r="J59" s="49" t="s">
        <v>208</v>
      </c>
      <c r="K59" s="51">
        <v>2017</v>
      </c>
      <c r="L59" s="52">
        <v>42975</v>
      </c>
      <c r="M59" s="53">
        <v>2625000</v>
      </c>
      <c r="N59" s="49"/>
      <c r="O59" s="49"/>
      <c r="P59" s="54" t="s">
        <v>236</v>
      </c>
      <c r="Q59" s="55" t="s">
        <v>237</v>
      </c>
      <c r="R59" s="33"/>
      <c r="S59" s="34"/>
      <c r="T59" s="35"/>
      <c r="U59" s="35"/>
      <c r="V59" s="35"/>
      <c r="W59" s="35"/>
      <c r="X59" s="35"/>
      <c r="Y59" s="35"/>
      <c r="Z59" s="35"/>
      <c r="AA59" s="56"/>
      <c r="AB59" s="36">
        <f t="shared" si="0"/>
        <v>1.3840170025829712</v>
      </c>
      <c r="AC59" s="36">
        <f t="shared" si="1"/>
        <v>0</v>
      </c>
      <c r="AD59" s="36">
        <f t="shared" si="2"/>
        <v>0</v>
      </c>
      <c r="AE59" s="36">
        <f t="shared" si="3"/>
        <v>1.3840170025829712</v>
      </c>
      <c r="AF59" s="37"/>
      <c r="AG59" s="37">
        <f t="shared" si="4"/>
        <v>1.3840170025829712</v>
      </c>
      <c r="AH59" s="37">
        <f t="shared" si="5"/>
        <v>0</v>
      </c>
      <c r="AI59" s="37">
        <f t="shared" si="6"/>
        <v>0</v>
      </c>
    </row>
    <row r="60" spans="1:46" s="57" customFormat="1" ht="50.4" customHeight="1" x14ac:dyDescent="0.3">
      <c r="A60" s="40">
        <v>2</v>
      </c>
      <c r="B60" s="48" t="s">
        <v>238</v>
      </c>
      <c r="C60" s="49" t="s">
        <v>239</v>
      </c>
      <c r="D60" s="49" t="s">
        <v>176</v>
      </c>
      <c r="E60" s="49"/>
      <c r="F60" s="49">
        <v>60</v>
      </c>
      <c r="G60" s="50"/>
      <c r="H60" s="49">
        <v>1</v>
      </c>
      <c r="I60" s="49" t="s">
        <v>44</v>
      </c>
      <c r="J60" s="49" t="s">
        <v>100</v>
      </c>
      <c r="K60" s="51">
        <v>2017</v>
      </c>
      <c r="L60" s="52">
        <v>42916</v>
      </c>
      <c r="M60" s="53">
        <v>100000</v>
      </c>
      <c r="N60" s="49">
        <v>20</v>
      </c>
      <c r="O60" s="49"/>
      <c r="P60" s="54" t="s">
        <v>240</v>
      </c>
      <c r="Q60" s="55" t="s">
        <v>241</v>
      </c>
      <c r="R60" s="33"/>
      <c r="S60" s="34"/>
      <c r="T60" s="35"/>
      <c r="U60" s="35"/>
      <c r="V60" s="35"/>
      <c r="W60" s="35"/>
      <c r="X60" s="35"/>
      <c r="Y60" s="35"/>
      <c r="Z60" s="35"/>
      <c r="AA60" s="56"/>
      <c r="AB60" s="36">
        <f t="shared" si="0"/>
        <v>5.2724457241256045E-2</v>
      </c>
      <c r="AC60" s="36">
        <f t="shared" si="1"/>
        <v>0.51282051282051277</v>
      </c>
      <c r="AD60" s="36">
        <f t="shared" si="2"/>
        <v>0</v>
      </c>
      <c r="AE60" s="36">
        <f t="shared" si="3"/>
        <v>0.56554497006176885</v>
      </c>
      <c r="AF60" s="37"/>
      <c r="AG60" s="37">
        <f t="shared" si="4"/>
        <v>0</v>
      </c>
      <c r="AH60" s="37">
        <f t="shared" si="5"/>
        <v>0.56554497006176885</v>
      </c>
      <c r="AI60" s="37">
        <f t="shared" si="6"/>
        <v>0</v>
      </c>
    </row>
    <row r="61" spans="1:46" s="57" customFormat="1" ht="50.4" customHeight="1" x14ac:dyDescent="0.3">
      <c r="A61" s="40">
        <v>2</v>
      </c>
      <c r="B61" s="48" t="s">
        <v>242</v>
      </c>
      <c r="C61" s="49" t="s">
        <v>56</v>
      </c>
      <c r="D61" s="49"/>
      <c r="E61" s="49"/>
      <c r="F61" s="49"/>
      <c r="G61" s="50"/>
      <c r="H61" s="49">
        <v>1</v>
      </c>
      <c r="I61" s="49" t="s">
        <v>51</v>
      </c>
      <c r="J61" s="49" t="s">
        <v>114</v>
      </c>
      <c r="K61" s="51">
        <v>2017</v>
      </c>
      <c r="L61" s="52">
        <v>42872</v>
      </c>
      <c r="M61" s="53">
        <v>270000</v>
      </c>
      <c r="N61" s="49">
        <v>53</v>
      </c>
      <c r="O61" s="49"/>
      <c r="P61" s="54" t="s">
        <v>243</v>
      </c>
      <c r="Q61" s="55" t="s">
        <v>244</v>
      </c>
      <c r="R61" s="33"/>
      <c r="S61" s="34"/>
      <c r="T61" s="35"/>
      <c r="U61" s="35"/>
      <c r="V61" s="35"/>
      <c r="W61" s="35"/>
      <c r="X61" s="35"/>
      <c r="Y61" s="35"/>
      <c r="Z61" s="35"/>
      <c r="AA61" s="56"/>
      <c r="AB61" s="36">
        <f t="shared" si="0"/>
        <v>0.14235603455139131</v>
      </c>
      <c r="AC61" s="36"/>
      <c r="AD61" s="36"/>
      <c r="AE61" s="36"/>
      <c r="AF61" s="37"/>
      <c r="AG61" s="37"/>
      <c r="AH61" s="37"/>
      <c r="AI61" s="37"/>
    </row>
    <row r="62" spans="1:46" s="57" customFormat="1" ht="36" x14ac:dyDescent="0.3">
      <c r="A62" s="60">
        <v>3</v>
      </c>
      <c r="B62" s="48" t="s">
        <v>245</v>
      </c>
      <c r="C62" s="49" t="s">
        <v>208</v>
      </c>
      <c r="D62" s="49"/>
      <c r="E62" s="49"/>
      <c r="F62" s="49"/>
      <c r="G62" s="50"/>
      <c r="H62" s="49">
        <v>1</v>
      </c>
      <c r="I62" s="49" t="s">
        <v>44</v>
      </c>
      <c r="J62" s="49" t="s">
        <v>114</v>
      </c>
      <c r="K62" s="51">
        <v>2017</v>
      </c>
      <c r="L62" s="61">
        <v>42872</v>
      </c>
      <c r="M62" s="62"/>
      <c r="N62" s="63"/>
      <c r="O62" s="49"/>
      <c r="P62" s="54" t="s">
        <v>246</v>
      </c>
      <c r="Q62" s="55" t="s">
        <v>247</v>
      </c>
      <c r="R62" s="33"/>
      <c r="S62" s="34"/>
      <c r="T62" s="35"/>
      <c r="U62" s="35"/>
      <c r="V62" s="35"/>
      <c r="W62" s="35"/>
      <c r="X62" s="35"/>
      <c r="Y62" s="35"/>
      <c r="Z62" s="35"/>
      <c r="AA62" s="56"/>
      <c r="AB62" s="36">
        <f t="shared" si="0"/>
        <v>0</v>
      </c>
      <c r="AC62" s="36">
        <f t="shared" si="1"/>
        <v>0</v>
      </c>
      <c r="AD62" s="36">
        <f t="shared" si="2"/>
        <v>0</v>
      </c>
      <c r="AE62" s="36">
        <f t="shared" si="3"/>
        <v>0</v>
      </c>
      <c r="AF62" s="37"/>
      <c r="AG62" s="37">
        <f t="shared" si="4"/>
        <v>0</v>
      </c>
      <c r="AH62" s="37">
        <f t="shared" si="5"/>
        <v>0</v>
      </c>
      <c r="AI62" s="37">
        <f t="shared" si="6"/>
        <v>0</v>
      </c>
      <c r="AP62" s="64"/>
      <c r="AR62" s="64"/>
      <c r="AT62" s="64"/>
    </row>
    <row r="63" spans="1:46" s="57" customFormat="1" ht="24" x14ac:dyDescent="0.3">
      <c r="A63" s="60">
        <v>3</v>
      </c>
      <c r="B63" s="48" t="s">
        <v>248</v>
      </c>
      <c r="C63" s="49" t="s">
        <v>56</v>
      </c>
      <c r="D63" s="49"/>
      <c r="E63" s="49" t="s">
        <v>99</v>
      </c>
      <c r="F63" s="49">
        <v>140</v>
      </c>
      <c r="G63" s="50"/>
      <c r="H63" s="49">
        <v>1</v>
      </c>
      <c r="I63" s="49" t="s">
        <v>44</v>
      </c>
      <c r="J63" s="49" t="s">
        <v>52</v>
      </c>
      <c r="K63" s="51">
        <v>2017</v>
      </c>
      <c r="L63" s="52">
        <v>42833</v>
      </c>
      <c r="M63" s="62">
        <v>850</v>
      </c>
      <c r="N63" s="63">
        <v>0</v>
      </c>
      <c r="O63" s="49"/>
      <c r="P63" s="54" t="s">
        <v>249</v>
      </c>
      <c r="Q63" s="55" t="s">
        <v>250</v>
      </c>
      <c r="R63" s="33"/>
      <c r="S63" s="34"/>
      <c r="T63" s="35"/>
      <c r="U63" s="35"/>
      <c r="V63" s="35"/>
      <c r="W63" s="35"/>
      <c r="X63" s="35"/>
      <c r="Y63" s="35"/>
      <c r="Z63" s="35"/>
      <c r="AA63" s="56"/>
      <c r="AB63" s="36">
        <f t="shared" si="0"/>
        <v>4.4815788655067638E-4</v>
      </c>
      <c r="AC63" s="36">
        <f t="shared" si="1"/>
        <v>0</v>
      </c>
      <c r="AD63" s="36">
        <f t="shared" si="2"/>
        <v>0</v>
      </c>
      <c r="AE63" s="36">
        <f t="shared" si="3"/>
        <v>4.4815788655067638E-4</v>
      </c>
      <c r="AF63" s="37"/>
      <c r="AG63" s="37">
        <f t="shared" si="4"/>
        <v>0</v>
      </c>
      <c r="AH63" s="37">
        <f t="shared" si="5"/>
        <v>0</v>
      </c>
      <c r="AI63" s="37">
        <f t="shared" si="6"/>
        <v>4.4815788655067638E-4</v>
      </c>
      <c r="AP63" s="64"/>
      <c r="AR63" s="64"/>
      <c r="AT63" s="64"/>
    </row>
    <row r="64" spans="1:46" s="57" customFormat="1" ht="24" x14ac:dyDescent="0.3">
      <c r="A64" s="40">
        <v>2</v>
      </c>
      <c r="B64" s="48" t="s">
        <v>251</v>
      </c>
      <c r="C64" s="49" t="s">
        <v>252</v>
      </c>
      <c r="D64" s="49"/>
      <c r="E64" s="49"/>
      <c r="F64" s="49"/>
      <c r="G64" s="50"/>
      <c r="H64" s="49">
        <v>1</v>
      </c>
      <c r="I64" s="49" t="s">
        <v>44</v>
      </c>
      <c r="J64" s="49"/>
      <c r="K64" s="51">
        <v>2017</v>
      </c>
      <c r="L64" s="52">
        <v>42806</v>
      </c>
      <c r="M64" s="53">
        <v>200000</v>
      </c>
      <c r="N64" s="49">
        <v>0.5</v>
      </c>
      <c r="O64" s="49">
        <v>2</v>
      </c>
      <c r="P64" s="54" t="s">
        <v>253</v>
      </c>
      <c r="Q64" s="55" t="s">
        <v>254</v>
      </c>
      <c r="R64" s="33"/>
      <c r="S64" s="34"/>
      <c r="T64" s="35"/>
      <c r="U64" s="35"/>
      <c r="V64" s="35"/>
      <c r="W64" s="35"/>
      <c r="X64" s="35"/>
      <c r="Y64" s="35"/>
      <c r="Z64" s="35"/>
      <c r="AA64" s="56"/>
      <c r="AB64" s="36">
        <f t="shared" si="0"/>
        <v>0.10544891448251209</v>
      </c>
      <c r="AC64" s="36">
        <f t="shared" si="1"/>
        <v>1.282051282051282E-2</v>
      </c>
      <c r="AD64" s="36">
        <f t="shared" si="2"/>
        <v>0.14285714285714285</v>
      </c>
      <c r="AE64" s="36">
        <f t="shared" si="3"/>
        <v>0.26112657016016777</v>
      </c>
      <c r="AF64" s="37"/>
      <c r="AG64" s="37">
        <f t="shared" si="4"/>
        <v>0</v>
      </c>
      <c r="AH64" s="37">
        <f t="shared" si="5"/>
        <v>0.26112657016016777</v>
      </c>
      <c r="AI64" s="37">
        <f t="shared" si="6"/>
        <v>0</v>
      </c>
    </row>
    <row r="65" spans="1:46" s="57" customFormat="1" ht="15.6" x14ac:dyDescent="0.3">
      <c r="A65" s="38">
        <v>5</v>
      </c>
      <c r="B65" s="48" t="s">
        <v>255</v>
      </c>
      <c r="C65" s="49" t="s">
        <v>64</v>
      </c>
      <c r="D65" s="49" t="s">
        <v>82</v>
      </c>
      <c r="E65" s="49"/>
      <c r="F65" s="49"/>
      <c r="G65" s="50"/>
      <c r="H65" s="49">
        <v>2</v>
      </c>
      <c r="I65" s="49" t="s">
        <v>44</v>
      </c>
      <c r="J65" s="49" t="s">
        <v>208</v>
      </c>
      <c r="K65" s="51">
        <v>2016</v>
      </c>
      <c r="L65" s="52">
        <v>42732</v>
      </c>
      <c r="M65" s="53"/>
      <c r="N65" s="49"/>
      <c r="O65" s="49">
        <v>50</v>
      </c>
      <c r="P65" s="54" t="s">
        <v>162</v>
      </c>
      <c r="Q65" s="55" t="s">
        <v>210</v>
      </c>
      <c r="R65" s="33"/>
      <c r="S65" s="34"/>
      <c r="T65" s="35"/>
      <c r="U65" s="35"/>
      <c r="V65" s="35"/>
      <c r="W65" s="35"/>
      <c r="X65" s="35"/>
      <c r="Y65" s="35"/>
      <c r="Z65" s="35"/>
      <c r="AA65" s="56"/>
      <c r="AB65" s="36">
        <f t="shared" si="0"/>
        <v>0</v>
      </c>
      <c r="AC65" s="36">
        <f t="shared" si="1"/>
        <v>0</v>
      </c>
      <c r="AD65" s="36">
        <f t="shared" si="2"/>
        <v>3.5714285714285716</v>
      </c>
      <c r="AE65" s="36">
        <f t="shared" ref="AE65" si="7">SUM(AB65:AD65)</f>
        <v>3.5714285714285716</v>
      </c>
      <c r="AF65" s="37"/>
      <c r="AG65" s="37">
        <f t="shared" si="4"/>
        <v>0</v>
      </c>
      <c r="AH65" s="37">
        <f t="shared" si="5"/>
        <v>0</v>
      </c>
      <c r="AI65" s="37">
        <f t="shared" si="6"/>
        <v>0</v>
      </c>
    </row>
    <row r="66" spans="1:46" s="57" customFormat="1" ht="24" x14ac:dyDescent="0.3">
      <c r="A66" s="42">
        <v>3</v>
      </c>
      <c r="B66" s="48" t="s">
        <v>256</v>
      </c>
      <c r="C66" s="49" t="s">
        <v>61</v>
      </c>
      <c r="D66" s="49"/>
      <c r="E66" s="49"/>
      <c r="F66" s="49"/>
      <c r="G66" s="50"/>
      <c r="H66" s="49">
        <v>1</v>
      </c>
      <c r="I66" s="49" t="s">
        <v>51</v>
      </c>
      <c r="J66" s="49" t="s">
        <v>45</v>
      </c>
      <c r="K66" s="51">
        <v>2016</v>
      </c>
      <c r="L66" s="52">
        <v>42671</v>
      </c>
      <c r="M66" s="53">
        <v>50000</v>
      </c>
      <c r="N66" s="49"/>
      <c r="O66" s="49"/>
      <c r="P66" s="54" t="s">
        <v>257</v>
      </c>
      <c r="Q66" s="55" t="s">
        <v>258</v>
      </c>
      <c r="R66" s="33"/>
      <c r="S66" s="34"/>
      <c r="T66" s="35"/>
      <c r="U66" s="35"/>
      <c r="V66" s="35"/>
      <c r="W66" s="35"/>
      <c r="X66" s="35"/>
      <c r="Y66" s="35"/>
      <c r="Z66" s="35"/>
      <c r="AA66" s="56"/>
      <c r="AB66" s="36">
        <f t="shared" si="0"/>
        <v>2.6362228620628023E-2</v>
      </c>
      <c r="AC66" s="36">
        <f t="shared" si="1"/>
        <v>0</v>
      </c>
      <c r="AD66" s="36">
        <f t="shared" si="2"/>
        <v>0</v>
      </c>
      <c r="AE66" s="36">
        <f t="shared" si="3"/>
        <v>2.6362228620628023E-2</v>
      </c>
      <c r="AF66" s="37"/>
      <c r="AG66" s="37">
        <f t="shared" si="4"/>
        <v>0</v>
      </c>
      <c r="AH66" s="37">
        <f t="shared" si="5"/>
        <v>0</v>
      </c>
      <c r="AI66" s="37">
        <f t="shared" si="6"/>
        <v>2.6362228620628023E-2</v>
      </c>
    </row>
    <row r="67" spans="1:46" s="56" customFormat="1" ht="24" x14ac:dyDescent="0.3">
      <c r="A67" s="42">
        <v>3</v>
      </c>
      <c r="B67" s="48" t="s">
        <v>259</v>
      </c>
      <c r="C67" s="49" t="s">
        <v>129</v>
      </c>
      <c r="D67" s="49"/>
      <c r="E67" s="49"/>
      <c r="F67" s="49"/>
      <c r="G67" s="50">
        <v>415000</v>
      </c>
      <c r="H67" s="49">
        <v>1</v>
      </c>
      <c r="I67" s="49" t="s">
        <v>51</v>
      </c>
      <c r="J67" s="49" t="s">
        <v>114</v>
      </c>
      <c r="K67" s="51">
        <v>2016</v>
      </c>
      <c r="L67" s="52">
        <v>42644</v>
      </c>
      <c r="M67" s="53"/>
      <c r="N67" s="49"/>
      <c r="O67" s="49"/>
      <c r="P67" s="54" t="s">
        <v>260</v>
      </c>
      <c r="Q67" s="55" t="s">
        <v>261</v>
      </c>
      <c r="R67" s="33"/>
      <c r="S67" s="34"/>
      <c r="T67" s="35"/>
      <c r="U67" s="35"/>
      <c r="V67" s="35"/>
      <c r="W67" s="35"/>
      <c r="X67" s="35"/>
      <c r="Y67" s="35"/>
      <c r="Z67" s="35"/>
      <c r="AA67" s="65"/>
      <c r="AB67" s="36">
        <f t="shared" si="0"/>
        <v>0</v>
      </c>
      <c r="AC67" s="36">
        <f t="shared" si="1"/>
        <v>0</v>
      </c>
      <c r="AD67" s="36">
        <f t="shared" si="2"/>
        <v>0</v>
      </c>
      <c r="AE67" s="36">
        <f t="shared" si="3"/>
        <v>0</v>
      </c>
      <c r="AF67" s="37"/>
      <c r="AG67" s="37">
        <f t="shared" si="4"/>
        <v>0</v>
      </c>
      <c r="AH67" s="37">
        <f t="shared" si="5"/>
        <v>0</v>
      </c>
      <c r="AI67" s="37">
        <f t="shared" si="6"/>
        <v>0</v>
      </c>
      <c r="AK67" s="57"/>
      <c r="AL67" s="57"/>
      <c r="AM67" s="57"/>
      <c r="AN67" s="57"/>
      <c r="AO67" s="57"/>
      <c r="AP67" s="57"/>
      <c r="AQ67" s="57"/>
      <c r="AR67" s="57"/>
      <c r="AS67" s="57"/>
      <c r="AT67" s="57"/>
    </row>
    <row r="68" spans="1:46" s="57" customFormat="1" ht="24" x14ac:dyDescent="0.3">
      <c r="A68" s="44">
        <v>4</v>
      </c>
      <c r="B68" s="48" t="s">
        <v>262</v>
      </c>
      <c r="C68" s="49" t="s">
        <v>239</v>
      </c>
      <c r="D68" s="49"/>
      <c r="E68" s="49"/>
      <c r="F68" s="49"/>
      <c r="G68" s="50"/>
      <c r="H68" s="49">
        <v>3</v>
      </c>
      <c r="I68" s="49" t="s">
        <v>208</v>
      </c>
      <c r="J68" s="49" t="s">
        <v>208</v>
      </c>
      <c r="K68" s="51">
        <v>2016</v>
      </c>
      <c r="L68" s="52">
        <v>42609</v>
      </c>
      <c r="M68" s="53">
        <v>840000</v>
      </c>
      <c r="N68" s="49"/>
      <c r="O68" s="49"/>
      <c r="P68" s="54" t="s">
        <v>263</v>
      </c>
      <c r="Q68" s="55" t="s">
        <v>264</v>
      </c>
      <c r="R68" s="33"/>
      <c r="S68" s="34"/>
      <c r="T68" s="35"/>
      <c r="U68" s="35"/>
      <c r="V68" s="35"/>
      <c r="W68" s="35"/>
      <c r="X68" s="35"/>
      <c r="Y68" s="35"/>
      <c r="Z68" s="35"/>
      <c r="AA68" s="56"/>
      <c r="AB68" s="36">
        <f t="shared" si="0"/>
        <v>0.44288544082655079</v>
      </c>
      <c r="AC68" s="36">
        <f t="shared" si="1"/>
        <v>0</v>
      </c>
      <c r="AD68" s="36">
        <f t="shared" si="2"/>
        <v>0</v>
      </c>
      <c r="AE68" s="36">
        <f t="shared" si="3"/>
        <v>0.44288544082655079</v>
      </c>
      <c r="AF68" s="37"/>
      <c r="AG68" s="37">
        <f t="shared" si="4"/>
        <v>0</v>
      </c>
      <c r="AH68" s="37">
        <f t="shared" si="5"/>
        <v>0</v>
      </c>
      <c r="AI68" s="37">
        <f t="shared" si="6"/>
        <v>0</v>
      </c>
    </row>
    <row r="69" spans="1:46" s="57" customFormat="1" ht="141" customHeight="1" x14ac:dyDescent="0.3">
      <c r="A69" s="58">
        <v>1</v>
      </c>
      <c r="B69" s="48" t="s">
        <v>265</v>
      </c>
      <c r="C69" s="49" t="s">
        <v>266</v>
      </c>
      <c r="D69" s="49"/>
      <c r="E69" s="49"/>
      <c r="F69" s="49"/>
      <c r="G69" s="50"/>
      <c r="H69" s="49">
        <v>1</v>
      </c>
      <c r="I69" s="49" t="s">
        <v>44</v>
      </c>
      <c r="J69" s="49" t="s">
        <v>45</v>
      </c>
      <c r="K69" s="51">
        <v>2016</v>
      </c>
      <c r="L69" s="52">
        <v>42512</v>
      </c>
      <c r="M69" s="53"/>
      <c r="N69" s="49" t="s">
        <v>267</v>
      </c>
      <c r="O69" s="49"/>
      <c r="P69" s="54" t="s">
        <v>268</v>
      </c>
      <c r="Q69" s="55" t="s">
        <v>269</v>
      </c>
      <c r="R69" s="33"/>
      <c r="S69" s="34"/>
      <c r="T69" s="35"/>
      <c r="U69" s="35"/>
      <c r="V69" s="35"/>
      <c r="W69" s="35"/>
      <c r="X69" s="35"/>
      <c r="Y69" s="35"/>
      <c r="Z69" s="35"/>
      <c r="AA69" s="56"/>
      <c r="AB69" s="36"/>
      <c r="AC69" s="36"/>
      <c r="AD69" s="36"/>
      <c r="AE69" s="36"/>
      <c r="AF69" s="37"/>
      <c r="AG69" s="37"/>
      <c r="AH69" s="37"/>
      <c r="AI69" s="37"/>
    </row>
    <row r="70" spans="1:46" s="57" customFormat="1" ht="118.2" customHeight="1" x14ac:dyDescent="0.3">
      <c r="A70" s="58">
        <v>1</v>
      </c>
      <c r="B70" s="48" t="s">
        <v>270</v>
      </c>
      <c r="C70" s="49" t="s">
        <v>71</v>
      </c>
      <c r="D70" s="49" t="s">
        <v>176</v>
      </c>
      <c r="E70" s="49" t="s">
        <v>217</v>
      </c>
      <c r="F70" s="49">
        <v>45</v>
      </c>
      <c r="G70" s="50">
        <v>2000000</v>
      </c>
      <c r="H70" s="49">
        <v>1</v>
      </c>
      <c r="I70" s="49" t="s">
        <v>44</v>
      </c>
      <c r="J70" s="49" t="s">
        <v>100</v>
      </c>
      <c r="K70" s="51">
        <v>2016</v>
      </c>
      <c r="L70" s="52">
        <v>42590</v>
      </c>
      <c r="M70" s="53">
        <v>2000000</v>
      </c>
      <c r="N70" s="49">
        <v>2</v>
      </c>
      <c r="O70" s="49"/>
      <c r="P70" s="54" t="s">
        <v>271</v>
      </c>
      <c r="Q70" s="55" t="s">
        <v>272</v>
      </c>
      <c r="R70" s="33"/>
      <c r="S70" s="34" t="str">
        <f>C70</f>
        <v>Al</v>
      </c>
      <c r="T70" s="35"/>
      <c r="U70" s="35"/>
      <c r="V70" s="35"/>
      <c r="W70" s="35"/>
      <c r="X70" s="35"/>
      <c r="Y70" s="35"/>
      <c r="Z70" s="35"/>
      <c r="AA70" s="56"/>
      <c r="AB70" s="36">
        <f t="shared" si="0"/>
        <v>1.0544891448251208</v>
      </c>
      <c r="AC70" s="36">
        <f t="shared" si="1"/>
        <v>5.128205128205128E-2</v>
      </c>
      <c r="AD70" s="36">
        <f t="shared" si="2"/>
        <v>0</v>
      </c>
      <c r="AE70" s="36">
        <f t="shared" si="3"/>
        <v>1.1057711961071721</v>
      </c>
      <c r="AF70" s="37"/>
      <c r="AG70" s="37">
        <f t="shared" ref="AG70:AG78" si="8">IF(A70=1,AE70,0)</f>
        <v>1.1057711961071721</v>
      </c>
      <c r="AH70" s="37">
        <f t="shared" ref="AH70:AH78" si="9">IF(A70=2,AE70,0)</f>
        <v>0</v>
      </c>
      <c r="AI70" s="37">
        <f t="shared" ref="AI70:AI78" si="10">IF(A70=3,AE70,0)</f>
        <v>0</v>
      </c>
    </row>
    <row r="71" spans="1:46" s="57" customFormat="1" ht="28.8" x14ac:dyDescent="0.3">
      <c r="A71" s="38">
        <v>5</v>
      </c>
      <c r="B71" s="48" t="s">
        <v>273</v>
      </c>
      <c r="C71" s="49" t="s">
        <v>64</v>
      </c>
      <c r="D71" s="49" t="s">
        <v>82</v>
      </c>
      <c r="E71" s="49"/>
      <c r="F71" s="49"/>
      <c r="G71" s="50"/>
      <c r="H71" s="49">
        <v>2</v>
      </c>
      <c r="I71" s="49" t="s">
        <v>44</v>
      </c>
      <c r="J71" s="49" t="s">
        <v>208</v>
      </c>
      <c r="K71" s="51">
        <v>2015</v>
      </c>
      <c r="L71" s="52">
        <v>42352</v>
      </c>
      <c r="M71" s="53"/>
      <c r="N71" s="49"/>
      <c r="O71" s="49">
        <v>21</v>
      </c>
      <c r="P71" s="54" t="s">
        <v>162</v>
      </c>
      <c r="Q71" s="55" t="s">
        <v>274</v>
      </c>
      <c r="R71" s="33"/>
      <c r="S71" s="34"/>
      <c r="T71" s="35"/>
      <c r="U71" s="35"/>
      <c r="V71" s="35"/>
      <c r="W71" s="35"/>
      <c r="X71" s="35"/>
      <c r="Y71" s="35"/>
      <c r="Z71" s="35"/>
      <c r="AA71" s="56"/>
      <c r="AB71" s="36">
        <f t="shared" si="0"/>
        <v>0</v>
      </c>
      <c r="AC71" s="36">
        <f t="shared" si="1"/>
        <v>0</v>
      </c>
      <c r="AD71" s="36">
        <f t="shared" si="2"/>
        <v>1.5</v>
      </c>
      <c r="AE71" s="36">
        <f t="shared" ref="AE71" si="11">SUM(AB71:AD71)</f>
        <v>1.5</v>
      </c>
      <c r="AF71" s="37"/>
      <c r="AG71" s="37">
        <f t="shared" si="8"/>
        <v>0</v>
      </c>
      <c r="AH71" s="37">
        <f t="shared" si="9"/>
        <v>0</v>
      </c>
      <c r="AI71" s="37">
        <f t="shared" si="10"/>
        <v>0</v>
      </c>
    </row>
    <row r="72" spans="1:46" s="57" customFormat="1" ht="24" x14ac:dyDescent="0.3">
      <c r="A72" s="38">
        <v>5</v>
      </c>
      <c r="B72" s="48" t="s">
        <v>275</v>
      </c>
      <c r="C72" s="49" t="s">
        <v>64</v>
      </c>
      <c r="D72" s="49" t="s">
        <v>82</v>
      </c>
      <c r="E72" s="49"/>
      <c r="F72" s="49"/>
      <c r="G72" s="50"/>
      <c r="H72" s="49">
        <v>2</v>
      </c>
      <c r="I72" s="49" t="s">
        <v>44</v>
      </c>
      <c r="J72" s="49" t="s">
        <v>208</v>
      </c>
      <c r="K72" s="51">
        <v>2015</v>
      </c>
      <c r="L72" s="52">
        <v>42329</v>
      </c>
      <c r="M72" s="53"/>
      <c r="N72" s="49"/>
      <c r="O72" s="49">
        <v>115</v>
      </c>
      <c r="P72" s="54" t="s">
        <v>276</v>
      </c>
      <c r="Q72" s="55" t="s">
        <v>210</v>
      </c>
      <c r="R72" s="33"/>
      <c r="S72" s="34"/>
      <c r="T72" s="35"/>
      <c r="U72" s="35"/>
      <c r="V72" s="35"/>
      <c r="W72" s="35"/>
      <c r="X72" s="35"/>
      <c r="Y72" s="35"/>
      <c r="Z72" s="35"/>
      <c r="AA72" s="56"/>
      <c r="AB72" s="36">
        <f t="shared" si="0"/>
        <v>0</v>
      </c>
      <c r="AC72" s="36">
        <f t="shared" si="1"/>
        <v>0</v>
      </c>
      <c r="AD72" s="36">
        <f t="shared" si="2"/>
        <v>8.2142857142857135</v>
      </c>
      <c r="AE72" s="36">
        <f t="shared" si="3"/>
        <v>8.2142857142857135</v>
      </c>
      <c r="AF72" s="37"/>
      <c r="AG72" s="37">
        <f t="shared" si="8"/>
        <v>0</v>
      </c>
      <c r="AH72" s="37">
        <f t="shared" si="9"/>
        <v>0</v>
      </c>
      <c r="AI72" s="37">
        <f t="shared" si="10"/>
        <v>0</v>
      </c>
    </row>
    <row r="73" spans="1:46" s="57" customFormat="1" ht="36" x14ac:dyDescent="0.3">
      <c r="A73" s="58">
        <v>1</v>
      </c>
      <c r="B73" s="48" t="s">
        <v>277</v>
      </c>
      <c r="C73" s="49" t="s">
        <v>118</v>
      </c>
      <c r="D73" s="49" t="s">
        <v>176</v>
      </c>
      <c r="E73" s="49" t="s">
        <v>217</v>
      </c>
      <c r="F73" s="49">
        <v>110</v>
      </c>
      <c r="G73" s="50">
        <v>56400000</v>
      </c>
      <c r="H73" s="49">
        <v>1</v>
      </c>
      <c r="I73" s="49" t="s">
        <v>44</v>
      </c>
      <c r="J73" s="49" t="s">
        <v>45</v>
      </c>
      <c r="K73" s="51">
        <v>2015</v>
      </c>
      <c r="L73" s="66">
        <v>42313</v>
      </c>
      <c r="M73" s="53">
        <v>43700000</v>
      </c>
      <c r="N73" s="49">
        <v>668</v>
      </c>
      <c r="O73" s="49">
        <v>19</v>
      </c>
      <c r="P73" s="54" t="s">
        <v>278</v>
      </c>
      <c r="Q73" s="55" t="s">
        <v>279</v>
      </c>
      <c r="R73" s="33"/>
      <c r="S73" s="34" t="str">
        <f t="shared" ref="S73:S79" si="12">C73</f>
        <v>Fe</v>
      </c>
      <c r="T73" s="35"/>
      <c r="U73" s="35"/>
      <c r="V73" s="35"/>
      <c r="W73" s="35"/>
      <c r="X73" s="35"/>
      <c r="Y73" s="35"/>
      <c r="Z73" s="35"/>
      <c r="AA73" s="56"/>
      <c r="AB73" s="36">
        <f t="shared" si="0"/>
        <v>23.040587814428893</v>
      </c>
      <c r="AC73" s="36">
        <f t="shared" si="1"/>
        <v>17.128205128205128</v>
      </c>
      <c r="AD73" s="36">
        <f t="shared" si="2"/>
        <v>1.3571428571428572</v>
      </c>
      <c r="AE73" s="36">
        <f t="shared" si="3"/>
        <v>41.525935799776875</v>
      </c>
      <c r="AF73" s="37"/>
      <c r="AG73" s="37">
        <f t="shared" si="8"/>
        <v>41.525935799776875</v>
      </c>
      <c r="AH73" s="37">
        <f t="shared" si="9"/>
        <v>0</v>
      </c>
      <c r="AI73" s="37">
        <f t="shared" si="10"/>
        <v>0</v>
      </c>
    </row>
    <row r="74" spans="1:46" s="57" customFormat="1" ht="24" x14ac:dyDescent="0.3">
      <c r="A74" s="44">
        <v>4</v>
      </c>
      <c r="B74" s="48" t="s">
        <v>280</v>
      </c>
      <c r="C74" s="49" t="s">
        <v>61</v>
      </c>
      <c r="D74" s="49" t="s">
        <v>281</v>
      </c>
      <c r="E74" s="49" t="s">
        <v>281</v>
      </c>
      <c r="F74" s="49" t="s">
        <v>281</v>
      </c>
      <c r="G74" s="50"/>
      <c r="H74" s="49">
        <v>3</v>
      </c>
      <c r="I74" s="49" t="s">
        <v>51</v>
      </c>
      <c r="J74" s="49" t="s">
        <v>45</v>
      </c>
      <c r="K74" s="51">
        <v>2015</v>
      </c>
      <c r="L74" s="52">
        <v>42221</v>
      </c>
      <c r="M74" s="53">
        <v>11356.23</v>
      </c>
      <c r="N74" s="51"/>
      <c r="O74" s="49"/>
      <c r="P74" s="54" t="s">
        <v>282</v>
      </c>
      <c r="Q74" s="55" t="s">
        <v>283</v>
      </c>
      <c r="R74" s="33"/>
      <c r="S74" s="34" t="str">
        <f t="shared" si="12"/>
        <v>Au</v>
      </c>
      <c r="T74" s="35"/>
      <c r="U74" s="35"/>
      <c r="V74" s="35"/>
      <c r="W74" s="35"/>
      <c r="X74" s="35"/>
      <c r="Y74" s="35"/>
      <c r="Z74" s="35"/>
      <c r="AA74" s="56"/>
      <c r="AB74" s="36">
        <f t="shared" si="0"/>
        <v>5.9875106305686907E-3</v>
      </c>
      <c r="AC74" s="36">
        <f t="shared" si="1"/>
        <v>0</v>
      </c>
      <c r="AD74" s="36">
        <f t="shared" si="2"/>
        <v>0</v>
      </c>
      <c r="AE74" s="36">
        <f t="shared" si="3"/>
        <v>5.9875106305686907E-3</v>
      </c>
      <c r="AF74" s="37"/>
      <c r="AG74" s="37">
        <f t="shared" si="8"/>
        <v>0</v>
      </c>
      <c r="AH74" s="37">
        <f t="shared" si="9"/>
        <v>0</v>
      </c>
      <c r="AI74" s="37">
        <f t="shared" si="10"/>
        <v>0</v>
      </c>
    </row>
    <row r="75" spans="1:46" s="57" customFormat="1" ht="67.8" customHeight="1" x14ac:dyDescent="0.3">
      <c r="A75" s="44">
        <v>4</v>
      </c>
      <c r="B75" s="48" t="s">
        <v>284</v>
      </c>
      <c r="C75" s="49" t="s">
        <v>61</v>
      </c>
      <c r="D75" s="49"/>
      <c r="E75" s="49"/>
      <c r="F75" s="49"/>
      <c r="G75" s="50"/>
      <c r="H75" s="49">
        <v>2</v>
      </c>
      <c r="I75" s="49" t="s">
        <v>44</v>
      </c>
      <c r="J75" s="49" t="s">
        <v>45</v>
      </c>
      <c r="K75" s="51">
        <v>2015</v>
      </c>
      <c r="L75" s="52">
        <v>42180</v>
      </c>
      <c r="M75" s="53">
        <v>240</v>
      </c>
      <c r="N75" s="67">
        <v>1</v>
      </c>
      <c r="O75" s="49"/>
      <c r="P75" s="54" t="s">
        <v>285</v>
      </c>
      <c r="Q75" s="55" t="s">
        <v>286</v>
      </c>
      <c r="R75" s="33"/>
      <c r="S75" s="34" t="str">
        <f t="shared" si="12"/>
        <v>Au</v>
      </c>
      <c r="T75" s="35"/>
      <c r="U75" s="35"/>
      <c r="V75" s="35"/>
      <c r="W75" s="35"/>
      <c r="X75" s="35"/>
      <c r="Y75" s="35"/>
      <c r="Z75" s="35"/>
      <c r="AA75" s="56"/>
      <c r="AB75" s="36">
        <f t="shared" si="0"/>
        <v>1.2653869737901449E-4</v>
      </c>
      <c r="AC75" s="36">
        <f t="shared" si="1"/>
        <v>2.564102564102564E-2</v>
      </c>
      <c r="AD75" s="36">
        <f t="shared" si="2"/>
        <v>0</v>
      </c>
      <c r="AE75" s="36">
        <f t="shared" si="3"/>
        <v>2.5767564338404655E-2</v>
      </c>
      <c r="AF75" s="37"/>
      <c r="AG75" s="37">
        <f t="shared" si="8"/>
        <v>0</v>
      </c>
      <c r="AH75" s="37">
        <f t="shared" si="9"/>
        <v>0</v>
      </c>
      <c r="AI75" s="37">
        <f t="shared" si="10"/>
        <v>0</v>
      </c>
    </row>
    <row r="76" spans="1:46" s="57" customFormat="1" ht="36.6" customHeight="1" x14ac:dyDescent="0.3">
      <c r="A76" s="58">
        <v>1</v>
      </c>
      <c r="B76" s="48" t="s">
        <v>287</v>
      </c>
      <c r="C76" s="59" t="s">
        <v>118</v>
      </c>
      <c r="D76" s="59"/>
      <c r="E76" s="59"/>
      <c r="F76" s="59">
        <v>61.5</v>
      </c>
      <c r="G76" s="50">
        <v>4500000</v>
      </c>
      <c r="H76" s="59">
        <v>1</v>
      </c>
      <c r="I76" s="59" t="s">
        <v>44</v>
      </c>
      <c r="J76" s="59" t="s">
        <v>208</v>
      </c>
      <c r="K76" s="68">
        <v>2014</v>
      </c>
      <c r="L76" s="52">
        <v>41892</v>
      </c>
      <c r="M76" s="69"/>
      <c r="N76" s="51"/>
      <c r="O76" s="49">
        <v>3</v>
      </c>
      <c r="P76" s="70" t="s">
        <v>288</v>
      </c>
      <c r="Q76" s="55" t="s">
        <v>289</v>
      </c>
      <c r="R76" s="33"/>
      <c r="S76" s="34" t="str">
        <f t="shared" si="12"/>
        <v>Fe</v>
      </c>
      <c r="T76" s="35"/>
      <c r="U76" s="35"/>
      <c r="V76" s="35"/>
      <c r="W76" s="35"/>
      <c r="X76" s="35"/>
      <c r="Y76" s="35"/>
      <c r="Z76" s="35"/>
      <c r="AA76" s="56"/>
      <c r="AB76" s="36">
        <f t="shared" si="0"/>
        <v>0</v>
      </c>
      <c r="AC76" s="36">
        <f t="shared" si="1"/>
        <v>0</v>
      </c>
      <c r="AD76" s="36">
        <f t="shared" si="2"/>
        <v>0.21428571428571427</v>
      </c>
      <c r="AE76" s="36">
        <f t="shared" si="3"/>
        <v>0.21428571428571427</v>
      </c>
      <c r="AF76" s="37"/>
      <c r="AG76" s="37">
        <f t="shared" si="8"/>
        <v>0.21428571428571427</v>
      </c>
      <c r="AH76" s="37">
        <f t="shared" si="9"/>
        <v>0</v>
      </c>
      <c r="AI76" s="37">
        <f t="shared" si="10"/>
        <v>0</v>
      </c>
    </row>
    <row r="77" spans="1:46" s="57" customFormat="1" ht="24" x14ac:dyDescent="0.3">
      <c r="A77" s="42">
        <v>3</v>
      </c>
      <c r="B77" s="48" t="s">
        <v>290</v>
      </c>
      <c r="C77" s="59" t="s">
        <v>56</v>
      </c>
      <c r="D77" s="59"/>
      <c r="E77" s="59"/>
      <c r="F77" s="59"/>
      <c r="G77" s="50"/>
      <c r="H77" s="59">
        <v>1</v>
      </c>
      <c r="I77" s="59" t="s">
        <v>44</v>
      </c>
      <c r="J77" s="59" t="s">
        <v>100</v>
      </c>
      <c r="K77" s="68">
        <v>2014</v>
      </c>
      <c r="L77" s="66">
        <v>41858</v>
      </c>
      <c r="M77" s="69">
        <v>40000</v>
      </c>
      <c r="N77" s="51"/>
      <c r="O77" s="49"/>
      <c r="P77" s="70" t="s">
        <v>291</v>
      </c>
      <c r="Q77" s="55" t="s">
        <v>292</v>
      </c>
      <c r="R77" s="33" t="s">
        <v>293</v>
      </c>
      <c r="S77" s="34" t="str">
        <f t="shared" si="12"/>
        <v>Cu</v>
      </c>
      <c r="T77" s="35">
        <v>10000</v>
      </c>
      <c r="U77" s="35">
        <v>0.5</v>
      </c>
      <c r="V77" s="35"/>
      <c r="W77" s="35">
        <v>0.5</v>
      </c>
      <c r="X77" s="35"/>
      <c r="Y77" s="35">
        <v>1000</v>
      </c>
      <c r="Z77" s="35" t="s">
        <v>294</v>
      </c>
      <c r="AA77" s="56"/>
      <c r="AB77" s="36">
        <f t="shared" si="0"/>
        <v>2.1089782896502419E-2</v>
      </c>
      <c r="AC77" s="36">
        <f t="shared" si="1"/>
        <v>0</v>
      </c>
      <c r="AD77" s="36">
        <f t="shared" si="2"/>
        <v>0</v>
      </c>
      <c r="AE77" s="36">
        <f t="shared" si="3"/>
        <v>2.1089782896502419E-2</v>
      </c>
      <c r="AF77" s="37"/>
      <c r="AG77" s="37">
        <f t="shared" si="8"/>
        <v>0</v>
      </c>
      <c r="AH77" s="37">
        <f t="shared" si="9"/>
        <v>0</v>
      </c>
      <c r="AI77" s="37">
        <f t="shared" si="10"/>
        <v>2.1089782896502419E-2</v>
      </c>
    </row>
    <row r="78" spans="1:46" s="57" customFormat="1" ht="24" x14ac:dyDescent="0.3">
      <c r="A78" s="58">
        <v>1</v>
      </c>
      <c r="B78" s="48" t="s">
        <v>295</v>
      </c>
      <c r="C78" s="59" t="s">
        <v>215</v>
      </c>
      <c r="D78" s="59" t="s">
        <v>98</v>
      </c>
      <c r="E78" s="59" t="s">
        <v>217</v>
      </c>
      <c r="F78" s="59">
        <v>40</v>
      </c>
      <c r="G78" s="50">
        <v>74000000</v>
      </c>
      <c r="H78" s="59">
        <v>1</v>
      </c>
      <c r="I78" s="59" t="s">
        <v>44</v>
      </c>
      <c r="J78" s="59" t="s">
        <v>218</v>
      </c>
      <c r="K78" s="68">
        <v>2014</v>
      </c>
      <c r="L78" s="66">
        <v>41855</v>
      </c>
      <c r="M78" s="69">
        <v>23600000</v>
      </c>
      <c r="N78" s="67">
        <v>7</v>
      </c>
      <c r="O78" s="49"/>
      <c r="P78" s="70" t="s">
        <v>296</v>
      </c>
      <c r="Q78" s="55" t="s">
        <v>297</v>
      </c>
      <c r="R78" s="33" t="s">
        <v>293</v>
      </c>
      <c r="S78" s="34" t="str">
        <f t="shared" si="12"/>
        <v>Cu Au</v>
      </c>
      <c r="T78" s="35">
        <v>507</v>
      </c>
      <c r="U78" s="35">
        <v>0.28000000000000003</v>
      </c>
      <c r="V78" s="35">
        <v>0.28999999999999998</v>
      </c>
      <c r="W78" s="35">
        <v>0.51260712781355555</v>
      </c>
      <c r="X78" s="35">
        <v>2005</v>
      </c>
      <c r="Y78" s="35">
        <v>56.362812499999997</v>
      </c>
      <c r="Z78" s="35" t="s">
        <v>294</v>
      </c>
      <c r="AA78" s="56"/>
      <c r="AB78" s="36">
        <f t="shared" si="0"/>
        <v>12.442971908936427</v>
      </c>
      <c r="AC78" s="36">
        <f t="shared" si="1"/>
        <v>0.17948717948717949</v>
      </c>
      <c r="AD78" s="36">
        <f t="shared" si="2"/>
        <v>0</v>
      </c>
      <c r="AE78" s="36">
        <f t="shared" si="3"/>
        <v>12.622459088423605</v>
      </c>
      <c r="AF78" s="37"/>
      <c r="AG78" s="37">
        <f t="shared" si="8"/>
        <v>12.622459088423605</v>
      </c>
      <c r="AH78" s="37">
        <f t="shared" si="9"/>
        <v>0</v>
      </c>
      <c r="AI78" s="37">
        <f t="shared" si="10"/>
        <v>0</v>
      </c>
    </row>
    <row r="79" spans="1:46" s="57" customFormat="1" ht="96" x14ac:dyDescent="0.3">
      <c r="A79" s="71">
        <v>2</v>
      </c>
      <c r="B79" s="48" t="s">
        <v>298</v>
      </c>
      <c r="C79" s="59" t="s">
        <v>299</v>
      </c>
      <c r="D79" s="59"/>
      <c r="E79" s="59"/>
      <c r="F79" s="59"/>
      <c r="G79" s="72" t="s">
        <v>300</v>
      </c>
      <c r="H79" s="59">
        <v>1</v>
      </c>
      <c r="I79" s="59" t="s">
        <v>51</v>
      </c>
      <c r="J79" s="59" t="s">
        <v>114</v>
      </c>
      <c r="K79" s="68">
        <v>2014</v>
      </c>
      <c r="L79" s="66">
        <v>41827</v>
      </c>
      <c r="M79" s="69">
        <v>100000</v>
      </c>
      <c r="N79" s="67"/>
      <c r="O79" s="49"/>
      <c r="P79" s="70" t="s">
        <v>301</v>
      </c>
      <c r="Q79" s="55" t="s">
        <v>302</v>
      </c>
      <c r="R79" s="33"/>
      <c r="S79" s="34" t="str">
        <f t="shared" si="12"/>
        <v>Sb</v>
      </c>
      <c r="T79" s="35"/>
      <c r="U79" s="35"/>
      <c r="V79" s="35"/>
      <c r="W79" s="35"/>
      <c r="X79" s="35"/>
      <c r="Y79" s="35"/>
      <c r="Z79" s="35"/>
      <c r="AA79" s="56"/>
      <c r="AB79" s="36">
        <f t="shared" si="0"/>
        <v>5.2724457241256045E-2</v>
      </c>
      <c r="AC79" s="36"/>
      <c r="AD79" s="36"/>
      <c r="AE79" s="36"/>
      <c r="AF79" s="37"/>
      <c r="AG79" s="37"/>
      <c r="AH79" s="37"/>
      <c r="AI79" s="37"/>
    </row>
    <row r="80" spans="1:46" s="56" customFormat="1" ht="72" x14ac:dyDescent="0.3">
      <c r="A80" s="42">
        <v>3</v>
      </c>
      <c r="B80" s="48" t="s">
        <v>303</v>
      </c>
      <c r="C80" s="59" t="s">
        <v>304</v>
      </c>
      <c r="D80" s="59"/>
      <c r="E80" s="59"/>
      <c r="F80" s="59"/>
      <c r="G80" s="50"/>
      <c r="H80" s="59">
        <v>1</v>
      </c>
      <c r="I80" s="59" t="s">
        <v>44</v>
      </c>
      <c r="J80" s="59" t="s">
        <v>114</v>
      </c>
      <c r="K80" s="68">
        <v>2014</v>
      </c>
      <c r="L80" s="66">
        <v>41742</v>
      </c>
      <c r="M80" s="73">
        <v>80000</v>
      </c>
      <c r="N80" s="67"/>
      <c r="O80" s="49"/>
      <c r="P80" s="70" t="s">
        <v>305</v>
      </c>
      <c r="Q80" s="55" t="s">
        <v>306</v>
      </c>
      <c r="R80" s="33"/>
      <c r="S80" s="34" t="s">
        <v>307</v>
      </c>
      <c r="T80" s="35"/>
      <c r="U80" s="35"/>
      <c r="V80" s="35"/>
      <c r="W80" s="35"/>
      <c r="X80" s="35"/>
      <c r="Y80" s="35"/>
      <c r="Z80" s="35"/>
      <c r="AA80" s="65"/>
      <c r="AB80" s="36">
        <f t="shared" si="0"/>
        <v>4.2179565793004838E-2</v>
      </c>
      <c r="AC80" s="36">
        <f t="shared" si="1"/>
        <v>0</v>
      </c>
      <c r="AD80" s="36">
        <f t="shared" si="2"/>
        <v>0</v>
      </c>
      <c r="AE80" s="36">
        <f t="shared" si="3"/>
        <v>4.2179565793004838E-2</v>
      </c>
      <c r="AF80" s="37"/>
      <c r="AG80" s="37">
        <f t="shared" ref="AG80:AG86" si="13">IF(A80=1,AE80,0)</f>
        <v>0</v>
      </c>
      <c r="AH80" s="37">
        <f t="shared" ref="AH80:AH86" si="14">IF(A80=2,AE80,0)</f>
        <v>0</v>
      </c>
      <c r="AI80" s="37">
        <f t="shared" ref="AI80:AI86" si="15">IF(A80=3,AE80,0)</f>
        <v>4.2179565793004838E-2</v>
      </c>
      <c r="AK80" s="57"/>
      <c r="AL80" s="57"/>
      <c r="AM80" s="57"/>
      <c r="AN80" s="57"/>
      <c r="AO80" s="57"/>
      <c r="AP80" s="57"/>
      <c r="AQ80" s="57"/>
      <c r="AR80" s="57"/>
      <c r="AS80" s="57"/>
      <c r="AT80" s="57"/>
    </row>
    <row r="81" spans="1:46" s="56" customFormat="1" ht="15.6" x14ac:dyDescent="0.3">
      <c r="A81" s="42">
        <v>3</v>
      </c>
      <c r="B81" s="48" t="s">
        <v>308</v>
      </c>
      <c r="C81" s="59" t="s">
        <v>309</v>
      </c>
      <c r="D81" s="59"/>
      <c r="E81" s="59"/>
      <c r="F81" s="59"/>
      <c r="G81" s="50"/>
      <c r="H81" s="59">
        <v>1</v>
      </c>
      <c r="I81" s="59" t="s">
        <v>51</v>
      </c>
      <c r="J81" s="59"/>
      <c r="K81" s="68">
        <v>2014</v>
      </c>
      <c r="L81" s="66">
        <v>41680</v>
      </c>
      <c r="M81" s="73">
        <v>24000</v>
      </c>
      <c r="N81" s="67"/>
      <c r="O81" s="49"/>
      <c r="P81" s="70" t="s">
        <v>83</v>
      </c>
      <c r="Q81" s="55" t="s">
        <v>310</v>
      </c>
      <c r="R81" s="33"/>
      <c r="S81" s="34"/>
      <c r="T81" s="35"/>
      <c r="U81" s="35"/>
      <c r="V81" s="35"/>
      <c r="W81" s="35"/>
      <c r="X81" s="35"/>
      <c r="Y81" s="35"/>
      <c r="Z81" s="35"/>
      <c r="AA81" s="65"/>
      <c r="AB81" s="36">
        <f t="shared" si="0"/>
        <v>1.265386973790145E-2</v>
      </c>
      <c r="AC81" s="36"/>
      <c r="AD81" s="36"/>
      <c r="AE81" s="36"/>
      <c r="AF81" s="37"/>
      <c r="AG81" s="37"/>
      <c r="AH81" s="37"/>
      <c r="AI81" s="37"/>
      <c r="AK81" s="57"/>
      <c r="AL81" s="57"/>
      <c r="AM81" s="57"/>
      <c r="AN81" s="57"/>
      <c r="AO81" s="57"/>
      <c r="AP81" s="57"/>
      <c r="AQ81" s="57"/>
      <c r="AR81" s="57"/>
      <c r="AS81" s="57"/>
      <c r="AT81" s="57"/>
    </row>
    <row r="82" spans="1:46" s="57" customFormat="1" ht="24" x14ac:dyDescent="0.3">
      <c r="A82" s="40">
        <v>2</v>
      </c>
      <c r="B82" s="48" t="s">
        <v>311</v>
      </c>
      <c r="C82" s="59" t="s">
        <v>129</v>
      </c>
      <c r="D82" s="59"/>
      <c r="E82" s="59"/>
      <c r="F82" s="59">
        <v>12</v>
      </c>
      <c r="G82" s="50">
        <v>155000000</v>
      </c>
      <c r="H82" s="59">
        <v>1</v>
      </c>
      <c r="I82" s="59" t="s">
        <v>44</v>
      </c>
      <c r="J82" s="59" t="s">
        <v>45</v>
      </c>
      <c r="K82" s="68">
        <v>2014</v>
      </c>
      <c r="L82" s="66">
        <v>41672</v>
      </c>
      <c r="M82" s="69">
        <v>334000</v>
      </c>
      <c r="N82" s="51"/>
      <c r="O82" s="49"/>
      <c r="P82" s="70" t="s">
        <v>312</v>
      </c>
      <c r="Q82" s="55" t="s">
        <v>313</v>
      </c>
      <c r="R82" s="33"/>
      <c r="S82" s="34" t="str">
        <f t="shared" ref="S82:S145" si="16">C82</f>
        <v>Coal</v>
      </c>
      <c r="T82" s="35"/>
      <c r="U82" s="35"/>
      <c r="V82" s="35"/>
      <c r="W82" s="35"/>
      <c r="X82" s="35"/>
      <c r="Y82" s="35"/>
      <c r="Z82" s="35"/>
      <c r="AA82" s="56"/>
      <c r="AB82" s="36">
        <f t="shared" si="0"/>
        <v>0.17609968718579519</v>
      </c>
      <c r="AC82" s="36">
        <f t="shared" si="1"/>
        <v>0</v>
      </c>
      <c r="AD82" s="36">
        <f t="shared" si="2"/>
        <v>0</v>
      </c>
      <c r="AE82" s="36">
        <f t="shared" si="3"/>
        <v>0.17609968718579519</v>
      </c>
      <c r="AF82" s="37"/>
      <c r="AG82" s="37">
        <f t="shared" si="13"/>
        <v>0</v>
      </c>
      <c r="AH82" s="37">
        <f t="shared" si="14"/>
        <v>0.17609968718579519</v>
      </c>
      <c r="AI82" s="37">
        <f t="shared" si="15"/>
        <v>0</v>
      </c>
    </row>
    <row r="83" spans="1:46" s="57" customFormat="1" ht="28.8" x14ac:dyDescent="0.3">
      <c r="A83" s="42">
        <v>3</v>
      </c>
      <c r="B83" s="48" t="s">
        <v>314</v>
      </c>
      <c r="C83" s="59" t="s">
        <v>315</v>
      </c>
      <c r="D83" s="59"/>
      <c r="E83" s="59"/>
      <c r="F83" s="59"/>
      <c r="G83" s="50"/>
      <c r="H83" s="59">
        <v>2</v>
      </c>
      <c r="I83" s="59" t="s">
        <v>44</v>
      </c>
      <c r="J83" s="59" t="s">
        <v>208</v>
      </c>
      <c r="K83" s="68">
        <v>2013</v>
      </c>
      <c r="L83" s="66">
        <v>41593</v>
      </c>
      <c r="M83" s="69"/>
      <c r="N83" s="51"/>
      <c r="O83" s="49"/>
      <c r="P83" s="70" t="s">
        <v>316</v>
      </c>
      <c r="Q83" s="55" t="s">
        <v>317</v>
      </c>
      <c r="R83" s="33"/>
      <c r="S83" s="34" t="str">
        <f t="shared" si="16"/>
        <v>Cu Mo</v>
      </c>
      <c r="T83" s="35"/>
      <c r="U83" s="35"/>
      <c r="V83" s="35"/>
      <c r="W83" s="35"/>
      <c r="X83" s="35"/>
      <c r="Y83" s="35"/>
      <c r="Z83" s="35"/>
      <c r="AA83" s="56"/>
      <c r="AB83" s="36">
        <f t="shared" si="0"/>
        <v>0</v>
      </c>
      <c r="AC83" s="36">
        <f t="shared" si="1"/>
        <v>0</v>
      </c>
      <c r="AD83" s="36">
        <f t="shared" si="2"/>
        <v>0</v>
      </c>
      <c r="AE83" s="36">
        <f t="shared" si="3"/>
        <v>0</v>
      </c>
      <c r="AF83" s="37"/>
      <c r="AG83" s="37">
        <f t="shared" si="13"/>
        <v>0</v>
      </c>
      <c r="AH83" s="37">
        <f t="shared" si="14"/>
        <v>0</v>
      </c>
      <c r="AI83" s="37">
        <f t="shared" si="15"/>
        <v>0</v>
      </c>
    </row>
    <row r="84" spans="1:46" s="57" customFormat="1" ht="48" x14ac:dyDescent="0.3">
      <c r="A84" s="40">
        <v>2</v>
      </c>
      <c r="B84" s="48" t="s">
        <v>318</v>
      </c>
      <c r="C84" s="59" t="s">
        <v>129</v>
      </c>
      <c r="D84" s="59"/>
      <c r="E84" s="59"/>
      <c r="F84" s="59"/>
      <c r="G84" s="50"/>
      <c r="H84" s="59">
        <v>1</v>
      </c>
      <c r="I84" s="59" t="s">
        <v>51</v>
      </c>
      <c r="J84" s="59" t="s">
        <v>208</v>
      </c>
      <c r="K84" s="68">
        <v>2013</v>
      </c>
      <c r="L84" s="66">
        <v>41578</v>
      </c>
      <c r="M84" s="69">
        <v>670000</v>
      </c>
      <c r="N84" s="49">
        <v>180</v>
      </c>
      <c r="O84" s="49"/>
      <c r="P84" s="70" t="s">
        <v>319</v>
      </c>
      <c r="Q84" s="55" t="s">
        <v>320</v>
      </c>
      <c r="R84" s="33"/>
      <c r="S84" s="34" t="str">
        <f t="shared" si="16"/>
        <v>Coal</v>
      </c>
      <c r="T84" s="35"/>
      <c r="U84" s="35"/>
      <c r="V84" s="35"/>
      <c r="W84" s="35"/>
      <c r="X84" s="35"/>
      <c r="Y84" s="35"/>
      <c r="Z84" s="35"/>
      <c r="AA84" s="56"/>
      <c r="AB84" s="36">
        <f t="shared" si="0"/>
        <v>0.35325386351641552</v>
      </c>
      <c r="AC84" s="36">
        <f t="shared" si="1"/>
        <v>4.615384615384615</v>
      </c>
      <c r="AD84" s="36">
        <f t="shared" si="2"/>
        <v>0</v>
      </c>
      <c r="AE84" s="36">
        <f t="shared" si="3"/>
        <v>4.9686384789010303</v>
      </c>
      <c r="AF84" s="37"/>
      <c r="AG84" s="37">
        <f t="shared" si="13"/>
        <v>0</v>
      </c>
      <c r="AH84" s="37">
        <f t="shared" si="14"/>
        <v>4.9686384789010303</v>
      </c>
      <c r="AI84" s="37">
        <f t="shared" si="15"/>
        <v>0</v>
      </c>
    </row>
    <row r="85" spans="1:46" s="57" customFormat="1" ht="24" x14ac:dyDescent="0.3">
      <c r="A85" s="42">
        <v>3</v>
      </c>
      <c r="B85" s="48" t="s">
        <v>321</v>
      </c>
      <c r="C85" s="59" t="s">
        <v>129</v>
      </c>
      <c r="D85" s="59"/>
      <c r="E85" s="59"/>
      <c r="F85" s="59"/>
      <c r="G85" s="50"/>
      <c r="H85" s="59">
        <v>1</v>
      </c>
      <c r="I85" s="59" t="s">
        <v>44</v>
      </c>
      <c r="J85" s="59" t="s">
        <v>114</v>
      </c>
      <c r="K85" s="68">
        <v>2013</v>
      </c>
      <c r="L85" s="66">
        <v>41510</v>
      </c>
      <c r="M85" s="69">
        <v>30</v>
      </c>
      <c r="N85" s="49">
        <v>30</v>
      </c>
      <c r="O85" s="49"/>
      <c r="P85" s="70" t="s">
        <v>322</v>
      </c>
      <c r="Q85" s="55" t="s">
        <v>323</v>
      </c>
      <c r="R85" s="33"/>
      <c r="S85" s="34" t="str">
        <f t="shared" si="16"/>
        <v>Coal</v>
      </c>
      <c r="T85" s="35"/>
      <c r="U85" s="35"/>
      <c r="V85" s="35"/>
      <c r="W85" s="35"/>
      <c r="X85" s="35"/>
      <c r="Y85" s="35"/>
      <c r="Z85" s="35"/>
      <c r="AA85" s="56"/>
      <c r="AB85" s="36">
        <f t="shared" si="0"/>
        <v>1.5817337172376812E-5</v>
      </c>
      <c r="AC85" s="36">
        <f t="shared" si="1"/>
        <v>0.76923076923076927</v>
      </c>
      <c r="AD85" s="36">
        <f t="shared" si="2"/>
        <v>0</v>
      </c>
      <c r="AE85" s="36">
        <f t="shared" si="3"/>
        <v>0.76924658656794165</v>
      </c>
      <c r="AF85" s="37"/>
      <c r="AG85" s="37">
        <f t="shared" si="13"/>
        <v>0</v>
      </c>
      <c r="AH85" s="37">
        <f t="shared" si="14"/>
        <v>0</v>
      </c>
      <c r="AI85" s="37">
        <f t="shared" si="15"/>
        <v>0.76924658656794165</v>
      </c>
    </row>
    <row r="86" spans="1:46" s="57" customFormat="1" ht="28.8" x14ac:dyDescent="0.3">
      <c r="A86" s="42">
        <v>3</v>
      </c>
      <c r="B86" s="48" t="s">
        <v>324</v>
      </c>
      <c r="C86" s="59" t="s">
        <v>61</v>
      </c>
      <c r="D86" s="59"/>
      <c r="E86" s="59"/>
      <c r="F86" s="59"/>
      <c r="G86" s="50"/>
      <c r="H86" s="59">
        <v>1</v>
      </c>
      <c r="I86" s="59" t="s">
        <v>51</v>
      </c>
      <c r="J86" s="59" t="s">
        <v>114</v>
      </c>
      <c r="K86" s="68">
        <v>2013</v>
      </c>
      <c r="L86" s="61">
        <v>41395</v>
      </c>
      <c r="M86" s="69">
        <v>57000</v>
      </c>
      <c r="N86" s="51"/>
      <c r="O86" s="49"/>
      <c r="P86" s="70" t="s">
        <v>325</v>
      </c>
      <c r="Q86" s="55" t="s">
        <v>326</v>
      </c>
      <c r="R86" s="33"/>
      <c r="S86" s="34" t="str">
        <f t="shared" si="16"/>
        <v>Au</v>
      </c>
      <c r="T86" s="35"/>
      <c r="U86" s="35"/>
      <c r="V86" s="35"/>
      <c r="W86" s="35"/>
      <c r="X86" s="35"/>
      <c r="Y86" s="35"/>
      <c r="Z86" s="35"/>
      <c r="AA86" s="56"/>
      <c r="AB86" s="36">
        <f t="shared" si="0"/>
        <v>3.0052940627515946E-2</v>
      </c>
      <c r="AC86" s="36">
        <f t="shared" si="1"/>
        <v>0</v>
      </c>
      <c r="AD86" s="36">
        <f t="shared" si="2"/>
        <v>0</v>
      </c>
      <c r="AE86" s="36">
        <f t="shared" si="3"/>
        <v>3.0052940627515946E-2</v>
      </c>
      <c r="AF86" s="37"/>
      <c r="AG86" s="37">
        <f t="shared" si="13"/>
        <v>0</v>
      </c>
      <c r="AH86" s="37">
        <f t="shared" si="14"/>
        <v>0</v>
      </c>
      <c r="AI86" s="37">
        <f t="shared" si="15"/>
        <v>3.0052940627515946E-2</v>
      </c>
    </row>
    <row r="87" spans="1:46" s="57" customFormat="1" ht="36" x14ac:dyDescent="0.3">
      <c r="A87" s="58">
        <v>1</v>
      </c>
      <c r="B87" s="48" t="s">
        <v>327</v>
      </c>
      <c r="C87" s="59" t="s">
        <v>204</v>
      </c>
      <c r="D87" s="59"/>
      <c r="E87" s="59"/>
      <c r="F87" s="59"/>
      <c r="G87" s="50"/>
      <c r="H87" s="59">
        <v>1</v>
      </c>
      <c r="I87" s="59"/>
      <c r="J87" s="59" t="s">
        <v>114</v>
      </c>
      <c r="K87" s="68">
        <v>2013</v>
      </c>
      <c r="L87" s="66">
        <v>41294</v>
      </c>
      <c r="M87" s="69">
        <v>300000</v>
      </c>
      <c r="N87" s="51">
        <v>130</v>
      </c>
      <c r="O87" s="49">
        <v>4</v>
      </c>
      <c r="P87" s="70" t="s">
        <v>83</v>
      </c>
      <c r="Q87" s="55" t="s">
        <v>328</v>
      </c>
      <c r="R87" s="33"/>
      <c r="S87" s="34" t="str">
        <f t="shared" si="16"/>
        <v>Au Ag</v>
      </c>
      <c r="T87" s="35"/>
      <c r="U87" s="35"/>
      <c r="V87" s="35"/>
      <c r="W87" s="35"/>
      <c r="X87" s="35"/>
      <c r="Y87" s="35"/>
      <c r="Z87" s="35"/>
      <c r="AA87" s="56"/>
      <c r="AB87" s="36">
        <f t="shared" si="0"/>
        <v>0.15817337172376814</v>
      </c>
      <c r="AC87" s="36"/>
      <c r="AD87" s="36"/>
      <c r="AE87" s="36"/>
      <c r="AF87" s="37"/>
      <c r="AG87" s="37"/>
      <c r="AH87" s="37"/>
      <c r="AI87" s="37"/>
    </row>
    <row r="88" spans="1:46" s="57" customFormat="1" ht="49.8" customHeight="1" x14ac:dyDescent="0.3">
      <c r="A88" s="40">
        <v>2</v>
      </c>
      <c r="B88" s="48" t="s">
        <v>329</v>
      </c>
      <c r="C88" s="59" t="s">
        <v>56</v>
      </c>
      <c r="D88" s="59" t="s">
        <v>43</v>
      </c>
      <c r="E88" s="59" t="s">
        <v>330</v>
      </c>
      <c r="F88" s="59">
        <v>7</v>
      </c>
      <c r="G88" s="50">
        <v>800000</v>
      </c>
      <c r="H88" s="59">
        <v>1</v>
      </c>
      <c r="I88" s="59" t="s">
        <v>51</v>
      </c>
      <c r="J88" s="59" t="s">
        <v>100</v>
      </c>
      <c r="K88" s="68">
        <v>2012</v>
      </c>
      <c r="L88" s="66">
        <v>41260</v>
      </c>
      <c r="M88" s="69">
        <v>100000</v>
      </c>
      <c r="N88" s="51">
        <v>0.5</v>
      </c>
      <c r="O88" s="49"/>
      <c r="P88" s="70" t="s">
        <v>331</v>
      </c>
      <c r="Q88" s="55" t="s">
        <v>332</v>
      </c>
      <c r="R88" s="33"/>
      <c r="S88" s="34" t="str">
        <f t="shared" si="16"/>
        <v>Cu</v>
      </c>
      <c r="T88" s="35"/>
      <c r="U88" s="35"/>
      <c r="V88" s="35"/>
      <c r="W88" s="35"/>
      <c r="X88" s="35"/>
      <c r="Y88" s="35"/>
      <c r="Z88" s="35"/>
      <c r="AA88" s="56"/>
      <c r="AB88" s="36">
        <f t="shared" si="0"/>
        <v>5.2724457241256045E-2</v>
      </c>
      <c r="AC88" s="36">
        <f t="shared" si="1"/>
        <v>1.282051282051282E-2</v>
      </c>
      <c r="AD88" s="36">
        <f t="shared" si="2"/>
        <v>0</v>
      </c>
      <c r="AE88" s="36">
        <f t="shared" si="3"/>
        <v>6.5544970061768862E-2</v>
      </c>
      <c r="AF88" s="37"/>
      <c r="AG88" s="37">
        <f t="shared" ref="AG88:AG94" si="17">IF(A88=1,AE88,0)</f>
        <v>0</v>
      </c>
      <c r="AH88" s="37">
        <f t="shared" ref="AH88:AH94" si="18">IF(A88=2,AE88,0)</f>
        <v>6.5544970061768862E-2</v>
      </c>
      <c r="AI88" s="37">
        <f t="shared" ref="AI88:AI94" si="19">IF(A88=3,AE88,0)</f>
        <v>0</v>
      </c>
    </row>
    <row r="89" spans="1:46" s="57" customFormat="1" ht="74.400000000000006" customHeight="1" x14ac:dyDescent="0.3">
      <c r="A89" s="40">
        <v>2</v>
      </c>
      <c r="B89" s="48" t="s">
        <v>333</v>
      </c>
      <c r="C89" s="59" t="s">
        <v>334</v>
      </c>
      <c r="D89" s="59"/>
      <c r="E89" s="59"/>
      <c r="F89" s="59">
        <v>25</v>
      </c>
      <c r="G89" s="50">
        <v>5400000</v>
      </c>
      <c r="H89" s="59">
        <v>1</v>
      </c>
      <c r="I89" s="59" t="s">
        <v>44</v>
      </c>
      <c r="J89" s="59" t="s">
        <v>57</v>
      </c>
      <c r="K89" s="68">
        <v>2012</v>
      </c>
      <c r="L89" s="66">
        <v>41217</v>
      </c>
      <c r="M89" s="69">
        <v>240000</v>
      </c>
      <c r="N89" s="51"/>
      <c r="O89" s="49"/>
      <c r="P89" s="70" t="s">
        <v>288</v>
      </c>
      <c r="Q89" s="55" t="s">
        <v>335</v>
      </c>
      <c r="R89" s="33"/>
      <c r="S89" s="34" t="str">
        <f t="shared" si="16"/>
        <v>Ni Cu Zn U</v>
      </c>
      <c r="T89" s="35"/>
      <c r="U89" s="35"/>
      <c r="V89" s="35"/>
      <c r="W89" s="35"/>
      <c r="X89" s="35"/>
      <c r="Y89" s="35"/>
      <c r="Z89" s="35"/>
      <c r="AA89" s="56"/>
      <c r="AB89" s="36">
        <f t="shared" si="0"/>
        <v>0.12653869737901452</v>
      </c>
      <c r="AC89" s="36">
        <f t="shared" si="1"/>
        <v>0</v>
      </c>
      <c r="AD89" s="36">
        <f t="shared" si="2"/>
        <v>0</v>
      </c>
      <c r="AE89" s="36">
        <f t="shared" si="3"/>
        <v>0.12653869737901452</v>
      </c>
      <c r="AF89" s="37"/>
      <c r="AG89" s="37">
        <f t="shared" si="17"/>
        <v>0</v>
      </c>
      <c r="AH89" s="37">
        <f t="shared" si="18"/>
        <v>0.12653869737901452</v>
      </c>
      <c r="AI89" s="37">
        <f t="shared" si="19"/>
        <v>0</v>
      </c>
    </row>
    <row r="90" spans="1:46" s="57" customFormat="1" ht="33" customHeight="1" x14ac:dyDescent="0.3">
      <c r="A90" s="58">
        <v>1</v>
      </c>
      <c r="B90" s="48" t="s">
        <v>336</v>
      </c>
      <c r="C90" s="59" t="s">
        <v>337</v>
      </c>
      <c r="D90" s="59"/>
      <c r="E90" s="59"/>
      <c r="F90" s="59"/>
      <c r="G90" s="50">
        <v>102000000</v>
      </c>
      <c r="H90" s="59">
        <v>1</v>
      </c>
      <c r="I90" s="59" t="s">
        <v>44</v>
      </c>
      <c r="J90" s="59" t="s">
        <v>114</v>
      </c>
      <c r="K90" s="68">
        <v>2012</v>
      </c>
      <c r="L90" s="66">
        <v>41123</v>
      </c>
      <c r="M90" s="69">
        <v>13000000</v>
      </c>
      <c r="N90" s="51"/>
      <c r="O90" s="49"/>
      <c r="P90" s="70" t="s">
        <v>338</v>
      </c>
      <c r="Q90" s="55" t="s">
        <v>339</v>
      </c>
      <c r="R90" s="33" t="s">
        <v>293</v>
      </c>
      <c r="S90" s="34" t="str">
        <f t="shared" si="16"/>
        <v>Au Cu</v>
      </c>
      <c r="T90" s="35">
        <v>590</v>
      </c>
      <c r="U90" s="35">
        <v>0.3</v>
      </c>
      <c r="V90" s="35">
        <v>0.35</v>
      </c>
      <c r="W90" s="35">
        <f>U90+V90*1100/2/22.046/31.1034</f>
        <v>0.58073274046463597</v>
      </c>
      <c r="X90" s="35">
        <v>1958</v>
      </c>
      <c r="Y90" s="35">
        <v>325</v>
      </c>
      <c r="Z90" s="35" t="s">
        <v>294</v>
      </c>
      <c r="AA90" s="56"/>
      <c r="AB90" s="36">
        <f t="shared" si="0"/>
        <v>6.8541794413632857</v>
      </c>
      <c r="AC90" s="36">
        <f t="shared" si="1"/>
        <v>0</v>
      </c>
      <c r="AD90" s="36">
        <f t="shared" si="2"/>
        <v>0</v>
      </c>
      <c r="AE90" s="36">
        <f t="shared" si="3"/>
        <v>6.8541794413632857</v>
      </c>
      <c r="AF90" s="37"/>
      <c r="AG90" s="37">
        <f t="shared" si="17"/>
        <v>6.8541794413632857</v>
      </c>
      <c r="AH90" s="37">
        <f t="shared" si="18"/>
        <v>0</v>
      </c>
      <c r="AI90" s="37">
        <f t="shared" si="19"/>
        <v>0</v>
      </c>
    </row>
    <row r="91" spans="1:46" s="57" customFormat="1" ht="60" x14ac:dyDescent="0.3">
      <c r="A91" s="42">
        <v>3</v>
      </c>
      <c r="B91" s="48" t="s">
        <v>340</v>
      </c>
      <c r="C91" s="59" t="s">
        <v>266</v>
      </c>
      <c r="D91" s="59"/>
      <c r="E91" s="59"/>
      <c r="F91" s="59">
        <v>25</v>
      </c>
      <c r="G91" s="50">
        <v>1800000</v>
      </c>
      <c r="H91" s="59">
        <v>1</v>
      </c>
      <c r="I91" s="59" t="s">
        <v>51</v>
      </c>
      <c r="J91" s="59" t="s">
        <v>57</v>
      </c>
      <c r="K91" s="68">
        <v>2012</v>
      </c>
      <c r="L91" s="66">
        <v>41101</v>
      </c>
      <c r="M91" s="69"/>
      <c r="N91" s="51"/>
      <c r="O91" s="49"/>
      <c r="P91" s="70" t="s">
        <v>341</v>
      </c>
      <c r="Q91" s="74" t="s">
        <v>342</v>
      </c>
      <c r="R91" s="33"/>
      <c r="S91" s="34" t="str">
        <f t="shared" si="16"/>
        <v>Pb Zn</v>
      </c>
      <c r="T91" s="35"/>
      <c r="U91" s="35"/>
      <c r="V91" s="35"/>
      <c r="W91" s="35"/>
      <c r="X91" s="35"/>
      <c r="Y91" s="35"/>
      <c r="Z91" s="35"/>
      <c r="AA91" s="56"/>
      <c r="AB91" s="36">
        <f t="shared" si="0"/>
        <v>0</v>
      </c>
      <c r="AC91" s="36">
        <f t="shared" si="1"/>
        <v>0</v>
      </c>
      <c r="AD91" s="36">
        <f t="shared" si="2"/>
        <v>0</v>
      </c>
      <c r="AE91" s="36">
        <f t="shared" si="3"/>
        <v>0</v>
      </c>
      <c r="AF91" s="37"/>
      <c r="AG91" s="37">
        <f t="shared" si="17"/>
        <v>0</v>
      </c>
      <c r="AH91" s="37">
        <f t="shared" si="18"/>
        <v>0</v>
      </c>
      <c r="AI91" s="37">
        <f t="shared" si="19"/>
        <v>0</v>
      </c>
    </row>
    <row r="92" spans="1:46" s="57" customFormat="1" ht="24" x14ac:dyDescent="0.3">
      <c r="A92" s="42">
        <v>3</v>
      </c>
      <c r="B92" s="48" t="s">
        <v>343</v>
      </c>
      <c r="C92" s="59" t="s">
        <v>61</v>
      </c>
      <c r="D92" s="59"/>
      <c r="E92" s="59"/>
      <c r="F92" s="59"/>
      <c r="G92" s="50"/>
      <c r="H92" s="59">
        <v>1</v>
      </c>
      <c r="I92" s="59" t="s">
        <v>44</v>
      </c>
      <c r="J92" s="59" t="s">
        <v>52</v>
      </c>
      <c r="K92" s="68">
        <v>2012</v>
      </c>
      <c r="L92" s="66">
        <v>41012</v>
      </c>
      <c r="M92" s="69"/>
      <c r="N92" s="51"/>
      <c r="O92" s="49"/>
      <c r="P92" s="70" t="s">
        <v>344</v>
      </c>
      <c r="Q92" s="55" t="s">
        <v>345</v>
      </c>
      <c r="R92" s="33"/>
      <c r="S92" s="34" t="str">
        <f t="shared" si="16"/>
        <v>Au</v>
      </c>
      <c r="T92" s="35"/>
      <c r="U92" s="35"/>
      <c r="V92" s="35"/>
      <c r="W92" s="35"/>
      <c r="X92" s="35"/>
      <c r="Y92" s="35"/>
      <c r="Z92" s="35"/>
      <c r="AA92" s="56"/>
      <c r="AB92" s="36">
        <f t="shared" si="0"/>
        <v>0</v>
      </c>
      <c r="AC92" s="36">
        <f t="shared" si="1"/>
        <v>0</v>
      </c>
      <c r="AD92" s="36">
        <f t="shared" si="2"/>
        <v>0</v>
      </c>
      <c r="AE92" s="36">
        <f t="shared" si="3"/>
        <v>0</v>
      </c>
      <c r="AF92" s="37"/>
      <c r="AG92" s="37">
        <f t="shared" si="17"/>
        <v>0</v>
      </c>
      <c r="AH92" s="37">
        <f t="shared" si="18"/>
        <v>0</v>
      </c>
      <c r="AI92" s="37">
        <f t="shared" si="19"/>
        <v>0</v>
      </c>
    </row>
    <row r="93" spans="1:46" s="56" customFormat="1" ht="28.8" x14ac:dyDescent="0.3">
      <c r="A93" s="75">
        <v>3</v>
      </c>
      <c r="B93" s="48" t="s">
        <v>346</v>
      </c>
      <c r="C93" s="59" t="s">
        <v>61</v>
      </c>
      <c r="D93" s="59" t="s">
        <v>72</v>
      </c>
      <c r="E93" s="59"/>
      <c r="F93" s="59"/>
      <c r="G93" s="50"/>
      <c r="H93" s="59">
        <v>1</v>
      </c>
      <c r="I93" s="59" t="s">
        <v>44</v>
      </c>
      <c r="J93" s="59" t="s">
        <v>114</v>
      </c>
      <c r="K93" s="68">
        <v>2012</v>
      </c>
      <c r="L93" s="66">
        <v>40909</v>
      </c>
      <c r="M93" s="69">
        <v>900</v>
      </c>
      <c r="N93" s="51"/>
      <c r="O93" s="49"/>
      <c r="P93" s="70" t="s">
        <v>347</v>
      </c>
      <c r="Q93" s="55" t="s">
        <v>348</v>
      </c>
      <c r="R93" s="33"/>
      <c r="S93" s="34" t="str">
        <f t="shared" si="16"/>
        <v>Au</v>
      </c>
      <c r="T93" s="35"/>
      <c r="U93" s="35"/>
      <c r="V93" s="35"/>
      <c r="W93" s="35"/>
      <c r="X93" s="35"/>
      <c r="Y93" s="35"/>
      <c r="Z93" s="35"/>
      <c r="AA93" s="65"/>
      <c r="AB93" s="36">
        <f t="shared" si="0"/>
        <v>4.7452011517130438E-4</v>
      </c>
      <c r="AC93" s="36">
        <f t="shared" si="1"/>
        <v>0</v>
      </c>
      <c r="AD93" s="36">
        <f t="shared" si="2"/>
        <v>0</v>
      </c>
      <c r="AE93" s="36">
        <f t="shared" si="3"/>
        <v>4.7452011517130438E-4</v>
      </c>
      <c r="AF93" s="37"/>
      <c r="AG93" s="37">
        <f t="shared" si="17"/>
        <v>0</v>
      </c>
      <c r="AH93" s="37">
        <f t="shared" si="18"/>
        <v>0</v>
      </c>
      <c r="AI93" s="37">
        <f t="shared" si="19"/>
        <v>4.7452011517130438E-4</v>
      </c>
      <c r="AK93" s="57"/>
      <c r="AL93" s="57"/>
      <c r="AM93" s="57"/>
      <c r="AN93" s="57"/>
      <c r="AO93" s="57"/>
      <c r="AP93" s="57"/>
      <c r="AQ93" s="57"/>
      <c r="AR93" s="57"/>
      <c r="AS93" s="57"/>
      <c r="AT93" s="57"/>
    </row>
    <row r="94" spans="1:46" s="57" customFormat="1" ht="48" x14ac:dyDescent="0.3">
      <c r="A94" s="42">
        <v>3</v>
      </c>
      <c r="B94" s="48" t="s">
        <v>349</v>
      </c>
      <c r="C94" s="59" t="s">
        <v>350</v>
      </c>
      <c r="D94" s="59"/>
      <c r="E94" s="59"/>
      <c r="F94" s="59"/>
      <c r="G94" s="50"/>
      <c r="H94" s="59">
        <v>1</v>
      </c>
      <c r="I94" s="59" t="s">
        <v>44</v>
      </c>
      <c r="J94" s="59" t="s">
        <v>114</v>
      </c>
      <c r="K94" s="68">
        <v>2011</v>
      </c>
      <c r="L94" s="66">
        <v>40745</v>
      </c>
      <c r="M94" s="69">
        <v>10000</v>
      </c>
      <c r="N94" s="51"/>
      <c r="O94" s="49"/>
      <c r="P94" s="70" t="s">
        <v>351</v>
      </c>
      <c r="Q94" s="55" t="s">
        <v>352</v>
      </c>
      <c r="R94" s="33"/>
      <c r="S94" s="34" t="str">
        <f t="shared" si="16"/>
        <v>Mn</v>
      </c>
      <c r="T94" s="35"/>
      <c r="U94" s="35"/>
      <c r="V94" s="35"/>
      <c r="W94" s="35"/>
      <c r="X94" s="35"/>
      <c r="Y94" s="35"/>
      <c r="Z94" s="35"/>
      <c r="AA94" s="56"/>
      <c r="AB94" s="36">
        <f t="shared" si="0"/>
        <v>5.2724457241256047E-3</v>
      </c>
      <c r="AC94" s="36">
        <f t="shared" si="1"/>
        <v>0</v>
      </c>
      <c r="AD94" s="36">
        <f t="shared" si="2"/>
        <v>0</v>
      </c>
      <c r="AE94" s="36">
        <f t="shared" si="3"/>
        <v>5.2724457241256047E-3</v>
      </c>
      <c r="AF94" s="37"/>
      <c r="AG94" s="37">
        <f t="shared" si="17"/>
        <v>0</v>
      </c>
      <c r="AH94" s="37">
        <f t="shared" si="18"/>
        <v>0</v>
      </c>
      <c r="AI94" s="37">
        <f t="shared" si="19"/>
        <v>5.2724457241256047E-3</v>
      </c>
    </row>
    <row r="95" spans="1:46" s="57" customFormat="1" ht="15.6" x14ac:dyDescent="0.3">
      <c r="A95" s="42">
        <v>3</v>
      </c>
      <c r="B95" s="48" t="s">
        <v>353</v>
      </c>
      <c r="C95" s="59" t="s">
        <v>56</v>
      </c>
      <c r="D95" s="59"/>
      <c r="E95" s="59"/>
      <c r="F95" s="59"/>
      <c r="G95" s="50"/>
      <c r="H95" s="59">
        <v>1</v>
      </c>
      <c r="I95" s="59" t="s">
        <v>44</v>
      </c>
      <c r="J95" s="59" t="s">
        <v>45</v>
      </c>
      <c r="K95" s="68">
        <v>2011</v>
      </c>
      <c r="L95" s="66">
        <v>40668</v>
      </c>
      <c r="M95" s="69">
        <v>3600</v>
      </c>
      <c r="N95" s="51"/>
      <c r="O95" s="49"/>
      <c r="P95" s="76" t="s">
        <v>354</v>
      </c>
      <c r="Q95" s="55" t="s">
        <v>355</v>
      </c>
      <c r="R95" s="33"/>
      <c r="S95" s="34" t="str">
        <f t="shared" si="16"/>
        <v>Cu</v>
      </c>
      <c r="T95" s="35"/>
      <c r="U95" s="35"/>
      <c r="V95" s="35"/>
      <c r="W95" s="35"/>
      <c r="X95" s="35"/>
      <c r="Y95" s="35"/>
      <c r="Z95" s="35"/>
      <c r="AA95" s="56"/>
      <c r="AB95" s="36">
        <f t="shared" si="0"/>
        <v>1.8980804606852175E-3</v>
      </c>
      <c r="AC95" s="36"/>
      <c r="AD95" s="36"/>
      <c r="AE95" s="36"/>
      <c r="AF95" s="37"/>
      <c r="AG95" s="37"/>
      <c r="AH95" s="37"/>
      <c r="AI95" s="37"/>
    </row>
    <row r="96" spans="1:46" s="57" customFormat="1" ht="15.6" x14ac:dyDescent="0.3">
      <c r="A96" s="40">
        <v>2</v>
      </c>
      <c r="B96" s="48" t="s">
        <v>356</v>
      </c>
      <c r="C96" s="59" t="s">
        <v>118</v>
      </c>
      <c r="D96" s="59"/>
      <c r="E96" s="59"/>
      <c r="F96" s="59"/>
      <c r="G96" s="50"/>
      <c r="H96" s="59">
        <v>1</v>
      </c>
      <c r="I96" s="59" t="s">
        <v>44</v>
      </c>
      <c r="J96" s="59" t="s">
        <v>208</v>
      </c>
      <c r="K96" s="68">
        <v>2011</v>
      </c>
      <c r="L96" s="61">
        <v>40664</v>
      </c>
      <c r="M96" s="69">
        <v>200000</v>
      </c>
      <c r="N96" s="51"/>
      <c r="O96" s="49"/>
      <c r="P96" s="70" t="s">
        <v>357</v>
      </c>
      <c r="Q96" s="70" t="s">
        <v>358</v>
      </c>
      <c r="R96" s="33"/>
      <c r="S96" s="34" t="str">
        <f t="shared" si="16"/>
        <v>Fe</v>
      </c>
      <c r="T96" s="35"/>
      <c r="U96" s="35"/>
      <c r="V96" s="35"/>
      <c r="W96" s="35"/>
      <c r="X96" s="35"/>
      <c r="Y96" s="35"/>
      <c r="Z96" s="35"/>
      <c r="AA96" s="56"/>
      <c r="AB96" s="36">
        <f t="shared" si="0"/>
        <v>0.10544891448251209</v>
      </c>
      <c r="AC96" s="36">
        <f t="shared" ref="AC96:AC137" si="20">N96/39</f>
        <v>0</v>
      </c>
      <c r="AD96" s="36">
        <f t="shared" ref="AD96:AD137" si="21">O96/14</f>
        <v>0</v>
      </c>
      <c r="AE96" s="36">
        <f t="shared" ref="AE96:AE137" si="22">SUM(AB96:AD96)</f>
        <v>0.10544891448251209</v>
      </c>
      <c r="AF96" s="37"/>
      <c r="AG96" s="37">
        <f>IF(A96=1,AE96,0)</f>
        <v>0</v>
      </c>
      <c r="AH96" s="37">
        <f>IF(A96=2,AE96,0)</f>
        <v>0.10544891448251209</v>
      </c>
      <c r="AI96" s="37">
        <f>IF(A96=3,AE96,0)</f>
        <v>0</v>
      </c>
    </row>
    <row r="97" spans="1:781" s="57" customFormat="1" ht="15.6" x14ac:dyDescent="0.3">
      <c r="A97" s="42">
        <v>3</v>
      </c>
      <c r="B97" s="48" t="s">
        <v>359</v>
      </c>
      <c r="C97" s="59" t="s">
        <v>204</v>
      </c>
      <c r="D97" s="59" t="s">
        <v>176</v>
      </c>
      <c r="E97" s="59"/>
      <c r="F97" s="59">
        <v>36</v>
      </c>
      <c r="G97" s="50">
        <v>400000</v>
      </c>
      <c r="H97" s="59">
        <v>1</v>
      </c>
      <c r="I97" s="59"/>
      <c r="J97" s="59" t="s">
        <v>360</v>
      </c>
      <c r="K97" s="68">
        <v>2011</v>
      </c>
      <c r="L97" s="66">
        <v>40613</v>
      </c>
      <c r="M97" s="69">
        <v>41000</v>
      </c>
      <c r="N97" s="51"/>
      <c r="O97" s="49">
        <v>2</v>
      </c>
      <c r="P97" s="70" t="s">
        <v>361</v>
      </c>
      <c r="Q97" s="70"/>
      <c r="R97" s="33"/>
      <c r="S97" s="34" t="str">
        <f t="shared" si="16"/>
        <v>Au Ag</v>
      </c>
      <c r="T97" s="35"/>
      <c r="U97" s="35"/>
      <c r="V97" s="35"/>
      <c r="W97" s="35"/>
      <c r="X97" s="35"/>
      <c r="Y97" s="35"/>
      <c r="Z97" s="35"/>
      <c r="AA97" s="56"/>
      <c r="AB97" s="36">
        <f t="shared" si="0"/>
        <v>2.1617027468914977E-2</v>
      </c>
      <c r="AC97" s="36"/>
      <c r="AD97" s="36"/>
      <c r="AE97" s="36"/>
      <c r="AF97" s="37"/>
      <c r="AG97" s="37"/>
      <c r="AH97" s="37"/>
      <c r="AI97" s="37"/>
    </row>
    <row r="98" spans="1:781" s="57" customFormat="1" ht="36" x14ac:dyDescent="0.3">
      <c r="A98" s="58">
        <v>1</v>
      </c>
      <c r="B98" s="48" t="s">
        <v>362</v>
      </c>
      <c r="C98" s="59" t="s">
        <v>71</v>
      </c>
      <c r="D98" s="59" t="s">
        <v>43</v>
      </c>
      <c r="E98" s="77" t="s">
        <v>363</v>
      </c>
      <c r="F98" s="59">
        <v>22</v>
      </c>
      <c r="G98" s="50">
        <v>30000000</v>
      </c>
      <c r="H98" s="59">
        <v>1</v>
      </c>
      <c r="I98" s="59" t="s">
        <v>44</v>
      </c>
      <c r="J98" s="59" t="s">
        <v>57</v>
      </c>
      <c r="K98" s="68">
        <v>2010</v>
      </c>
      <c r="L98" s="66">
        <v>40455</v>
      </c>
      <c r="M98" s="69">
        <v>1000000</v>
      </c>
      <c r="N98" s="51"/>
      <c r="O98" s="49">
        <v>10</v>
      </c>
      <c r="P98" s="70" t="s">
        <v>364</v>
      </c>
      <c r="Q98" s="55" t="s">
        <v>365</v>
      </c>
      <c r="R98" s="33"/>
      <c r="S98" s="34" t="str">
        <f t="shared" si="16"/>
        <v>Al</v>
      </c>
      <c r="T98" s="35"/>
      <c r="U98" s="35"/>
      <c r="V98" s="35"/>
      <c r="W98" s="35"/>
      <c r="X98" s="35"/>
      <c r="Y98" s="35"/>
      <c r="Z98" s="35"/>
      <c r="AA98" s="56"/>
      <c r="AB98" s="36">
        <f t="shared" si="0"/>
        <v>0.5272445724125604</v>
      </c>
      <c r="AC98" s="36">
        <f t="shared" si="20"/>
        <v>0</v>
      </c>
      <c r="AD98" s="36">
        <f t="shared" si="21"/>
        <v>0.7142857142857143</v>
      </c>
      <c r="AE98" s="36">
        <f t="shared" si="22"/>
        <v>1.2415302866982747</v>
      </c>
      <c r="AF98" s="37"/>
      <c r="AG98" s="37">
        <f t="shared" ref="AG98:AG112" si="23">IF(A98=1,AE98,0)</f>
        <v>1.2415302866982747</v>
      </c>
      <c r="AH98" s="37">
        <f t="shared" ref="AH98:AH112" si="24">IF(A98=2,AE98,0)</f>
        <v>0</v>
      </c>
      <c r="AI98" s="37">
        <f t="shared" ref="AI98:AI112" si="25">IF(A98=3,AE98,0)</f>
        <v>0</v>
      </c>
    </row>
    <row r="99" spans="1:781" s="57" customFormat="1" ht="36" x14ac:dyDescent="0.3">
      <c r="A99" s="58">
        <v>1</v>
      </c>
      <c r="B99" s="48" t="s">
        <v>366</v>
      </c>
      <c r="C99" s="59" t="s">
        <v>49</v>
      </c>
      <c r="D99" s="59"/>
      <c r="E99" s="59"/>
      <c r="F99" s="59"/>
      <c r="G99" s="50"/>
      <c r="H99" s="59">
        <v>1</v>
      </c>
      <c r="I99" s="59" t="s">
        <v>44</v>
      </c>
      <c r="J99" s="59" t="s">
        <v>114</v>
      </c>
      <c r="K99" s="68">
        <v>2010</v>
      </c>
      <c r="L99" s="66">
        <v>40442</v>
      </c>
      <c r="M99" s="69"/>
      <c r="N99" s="51"/>
      <c r="O99" s="49">
        <v>22</v>
      </c>
      <c r="P99" s="70" t="s">
        <v>367</v>
      </c>
      <c r="Q99" s="55" t="s">
        <v>368</v>
      </c>
      <c r="R99" s="33"/>
      <c r="S99" s="34" t="str">
        <f t="shared" si="16"/>
        <v>Sn</v>
      </c>
      <c r="T99" s="35"/>
      <c r="U99" s="35"/>
      <c r="V99" s="35"/>
      <c r="W99" s="35"/>
      <c r="X99" s="35"/>
      <c r="Y99" s="35"/>
      <c r="Z99" s="35"/>
      <c r="AA99" s="56"/>
      <c r="AB99" s="36">
        <f t="shared" si="0"/>
        <v>0</v>
      </c>
      <c r="AC99" s="36">
        <f t="shared" si="20"/>
        <v>0</v>
      </c>
      <c r="AD99" s="36">
        <f t="shared" si="21"/>
        <v>1.5714285714285714</v>
      </c>
      <c r="AE99" s="36">
        <f t="shared" si="22"/>
        <v>1.5714285714285714</v>
      </c>
      <c r="AF99" s="37"/>
      <c r="AG99" s="37">
        <f t="shared" si="23"/>
        <v>1.5714285714285714</v>
      </c>
      <c r="AH99" s="37">
        <f t="shared" si="24"/>
        <v>0</v>
      </c>
      <c r="AI99" s="37">
        <f t="shared" si="25"/>
        <v>0</v>
      </c>
    </row>
    <row r="100" spans="1:781" s="57" customFormat="1" ht="57" customHeight="1" x14ac:dyDescent="0.3">
      <c r="A100" s="78">
        <v>4</v>
      </c>
      <c r="B100" s="48" t="s">
        <v>369</v>
      </c>
      <c r="C100" s="59" t="s">
        <v>337</v>
      </c>
      <c r="D100" s="59"/>
      <c r="E100" s="59"/>
      <c r="F100" s="59"/>
      <c r="G100" s="50"/>
      <c r="H100" s="59">
        <v>2</v>
      </c>
      <c r="I100" s="59" t="s">
        <v>44</v>
      </c>
      <c r="J100" s="59" t="s">
        <v>208</v>
      </c>
      <c r="K100" s="68">
        <v>2010</v>
      </c>
      <c r="L100" s="66">
        <v>40375</v>
      </c>
      <c r="M100" s="69">
        <v>500</v>
      </c>
      <c r="N100" s="51"/>
      <c r="O100" s="49"/>
      <c r="P100" s="70" t="s">
        <v>370</v>
      </c>
      <c r="Q100" s="55" t="s">
        <v>371</v>
      </c>
      <c r="R100" s="33"/>
      <c r="S100" s="34" t="str">
        <f t="shared" si="16"/>
        <v>Au Cu</v>
      </c>
      <c r="T100" s="35"/>
      <c r="U100" s="35"/>
      <c r="V100" s="35"/>
      <c r="W100" s="35"/>
      <c r="X100" s="35"/>
      <c r="Y100" s="35"/>
      <c r="Z100" s="35"/>
      <c r="AA100" s="56"/>
      <c r="AB100" s="36">
        <f t="shared" si="0"/>
        <v>2.6362228620628022E-4</v>
      </c>
      <c r="AC100" s="36">
        <f t="shared" si="20"/>
        <v>0</v>
      </c>
      <c r="AD100" s="36">
        <f t="shared" si="21"/>
        <v>0</v>
      </c>
      <c r="AE100" s="36">
        <f t="shared" si="22"/>
        <v>2.6362228620628022E-4</v>
      </c>
      <c r="AF100" s="37"/>
      <c r="AG100" s="37">
        <f t="shared" si="23"/>
        <v>0</v>
      </c>
      <c r="AH100" s="37">
        <f t="shared" si="24"/>
        <v>0</v>
      </c>
      <c r="AI100" s="37">
        <f t="shared" si="25"/>
        <v>0</v>
      </c>
    </row>
    <row r="101" spans="1:781" s="57" customFormat="1" ht="36" x14ac:dyDescent="0.3">
      <c r="A101" s="42">
        <v>3</v>
      </c>
      <c r="B101" s="48" t="s">
        <v>369</v>
      </c>
      <c r="C101" s="59" t="s">
        <v>337</v>
      </c>
      <c r="D101" s="59"/>
      <c r="E101" s="59"/>
      <c r="F101" s="59"/>
      <c r="G101" s="50"/>
      <c r="H101" s="59">
        <v>2</v>
      </c>
      <c r="I101" s="59" t="s">
        <v>44</v>
      </c>
      <c r="J101" s="59" t="s">
        <v>208</v>
      </c>
      <c r="K101" s="68">
        <v>2010</v>
      </c>
      <c r="L101" s="66">
        <v>40362</v>
      </c>
      <c r="M101" s="69">
        <v>9100</v>
      </c>
      <c r="N101" s="51"/>
      <c r="O101" s="49"/>
      <c r="P101" s="70" t="s">
        <v>370</v>
      </c>
      <c r="Q101" s="55" t="s">
        <v>372</v>
      </c>
      <c r="R101" s="33"/>
      <c r="S101" s="34" t="str">
        <f t="shared" si="16"/>
        <v>Au Cu</v>
      </c>
      <c r="T101" s="35"/>
      <c r="U101" s="35"/>
      <c r="V101" s="35"/>
      <c r="W101" s="35"/>
      <c r="X101" s="35"/>
      <c r="Y101" s="35"/>
      <c r="Z101" s="35"/>
      <c r="AA101" s="56"/>
      <c r="AB101" s="36">
        <f t="shared" si="0"/>
        <v>4.7979256089542999E-3</v>
      </c>
      <c r="AC101" s="36">
        <f t="shared" si="20"/>
        <v>0</v>
      </c>
      <c r="AD101" s="36">
        <f t="shared" si="21"/>
        <v>0</v>
      </c>
      <c r="AE101" s="36">
        <f t="shared" si="22"/>
        <v>4.7979256089542999E-3</v>
      </c>
      <c r="AF101" s="37"/>
      <c r="AG101" s="37">
        <f t="shared" si="23"/>
        <v>0</v>
      </c>
      <c r="AH101" s="37">
        <f t="shared" si="24"/>
        <v>0</v>
      </c>
      <c r="AI101" s="37">
        <f t="shared" si="25"/>
        <v>4.7979256089542999E-3</v>
      </c>
    </row>
    <row r="102" spans="1:781" s="57" customFormat="1" ht="15.6" x14ac:dyDescent="0.3">
      <c r="A102" s="40">
        <v>2</v>
      </c>
      <c r="B102" s="48" t="s">
        <v>373</v>
      </c>
      <c r="C102" s="79" t="s">
        <v>141</v>
      </c>
      <c r="D102" s="49"/>
      <c r="E102" s="49"/>
      <c r="F102" s="49">
        <v>10</v>
      </c>
      <c r="G102" s="50"/>
      <c r="H102" s="59">
        <v>1</v>
      </c>
      <c r="I102" s="59" t="s">
        <v>44</v>
      </c>
      <c r="J102" s="59" t="s">
        <v>57</v>
      </c>
      <c r="K102" s="68">
        <v>2010</v>
      </c>
      <c r="L102" s="66">
        <v>40354</v>
      </c>
      <c r="M102" s="53">
        <v>100000</v>
      </c>
      <c r="N102" s="49">
        <v>110</v>
      </c>
      <c r="O102" s="49"/>
      <c r="P102" s="70" t="s">
        <v>374</v>
      </c>
      <c r="Q102" s="80" t="s">
        <v>375</v>
      </c>
      <c r="R102" s="33"/>
      <c r="S102" s="34" t="str">
        <f t="shared" si="16"/>
        <v>Ag, Cu, Pb, Zn</v>
      </c>
      <c r="T102" s="35"/>
      <c r="U102" s="35"/>
      <c r="V102" s="35"/>
      <c r="W102" s="35"/>
      <c r="X102" s="35"/>
      <c r="Y102" s="35"/>
      <c r="Z102" s="35"/>
      <c r="AA102" s="56"/>
      <c r="AB102" s="36">
        <f t="shared" si="0"/>
        <v>5.2724457241256045E-2</v>
      </c>
      <c r="AC102" s="36">
        <f t="shared" si="20"/>
        <v>2.8205128205128207</v>
      </c>
      <c r="AD102" s="36">
        <f t="shared" si="21"/>
        <v>0</v>
      </c>
      <c r="AE102" s="36">
        <f t="shared" si="22"/>
        <v>2.8732372777540767</v>
      </c>
      <c r="AF102" s="37"/>
      <c r="AG102" s="37">
        <f t="shared" si="23"/>
        <v>0</v>
      </c>
      <c r="AH102" s="37">
        <f t="shared" si="24"/>
        <v>2.8732372777540767</v>
      </c>
      <c r="AI102" s="37">
        <f t="shared" si="25"/>
        <v>0</v>
      </c>
    </row>
    <row r="103" spans="1:781" s="57" customFormat="1" ht="15.6" x14ac:dyDescent="0.3">
      <c r="A103" s="40">
        <v>2</v>
      </c>
      <c r="B103" s="48" t="s">
        <v>376</v>
      </c>
      <c r="C103" s="79"/>
      <c r="D103" s="49" t="s">
        <v>43</v>
      </c>
      <c r="E103" s="49" t="s">
        <v>377</v>
      </c>
      <c r="F103" s="49">
        <v>15</v>
      </c>
      <c r="G103" s="50">
        <v>220000</v>
      </c>
      <c r="H103" s="49">
        <v>1</v>
      </c>
      <c r="I103" s="49" t="s">
        <v>51</v>
      </c>
      <c r="J103" s="49" t="s">
        <v>360</v>
      </c>
      <c r="K103" s="51">
        <v>2010</v>
      </c>
      <c r="L103" s="66">
        <v>40236</v>
      </c>
      <c r="M103" s="53">
        <v>170000</v>
      </c>
      <c r="N103" s="49">
        <v>0.5</v>
      </c>
      <c r="O103" s="49">
        <v>4</v>
      </c>
      <c r="P103" s="70" t="s">
        <v>378</v>
      </c>
      <c r="Q103" s="54" t="s">
        <v>379</v>
      </c>
      <c r="R103" s="33"/>
      <c r="S103" s="34">
        <f t="shared" si="16"/>
        <v>0</v>
      </c>
      <c r="T103" s="35"/>
      <c r="U103" s="35"/>
      <c r="V103" s="35"/>
      <c r="W103" s="35"/>
      <c r="X103" s="35"/>
      <c r="Y103" s="35"/>
      <c r="Z103" s="35"/>
      <c r="AA103" s="56"/>
      <c r="AB103" s="36">
        <f t="shared" si="0"/>
        <v>8.9631577310135269E-2</v>
      </c>
      <c r="AC103" s="36">
        <f t="shared" si="20"/>
        <v>1.282051282051282E-2</v>
      </c>
      <c r="AD103" s="36">
        <f t="shared" si="21"/>
        <v>0.2857142857142857</v>
      </c>
      <c r="AE103" s="36">
        <f t="shared" si="22"/>
        <v>0.3881663758449338</v>
      </c>
      <c r="AF103" s="37"/>
      <c r="AG103" s="37">
        <f t="shared" si="23"/>
        <v>0</v>
      </c>
      <c r="AH103" s="37">
        <f t="shared" si="24"/>
        <v>0.3881663758449338</v>
      </c>
      <c r="AI103" s="37">
        <f t="shared" si="25"/>
        <v>0</v>
      </c>
    </row>
    <row r="104" spans="1:781" s="57" customFormat="1" ht="15.6" x14ac:dyDescent="0.3">
      <c r="A104" s="42">
        <v>3</v>
      </c>
      <c r="B104" s="48" t="s">
        <v>380</v>
      </c>
      <c r="C104" s="79" t="s">
        <v>56</v>
      </c>
      <c r="D104" s="49" t="s">
        <v>176</v>
      </c>
      <c r="E104" s="49" t="s">
        <v>377</v>
      </c>
      <c r="F104" s="49">
        <v>16</v>
      </c>
      <c r="G104" s="50">
        <v>80000</v>
      </c>
      <c r="H104" s="49">
        <v>1</v>
      </c>
      <c r="I104" s="49" t="s">
        <v>51</v>
      </c>
      <c r="J104" s="49" t="s">
        <v>360</v>
      </c>
      <c r="K104" s="51">
        <v>2010</v>
      </c>
      <c r="L104" s="66">
        <v>40236</v>
      </c>
      <c r="M104" s="53">
        <v>30000</v>
      </c>
      <c r="N104" s="49">
        <v>0.1</v>
      </c>
      <c r="O104" s="49"/>
      <c r="P104" s="70" t="s">
        <v>378</v>
      </c>
      <c r="Q104" s="54" t="s">
        <v>381</v>
      </c>
      <c r="R104" s="33"/>
      <c r="S104" s="34" t="str">
        <f t="shared" si="16"/>
        <v>Cu</v>
      </c>
      <c r="T104" s="35"/>
      <c r="U104" s="35"/>
      <c r="V104" s="35"/>
      <c r="W104" s="35"/>
      <c r="X104" s="35"/>
      <c r="Y104" s="35"/>
      <c r="Z104" s="35"/>
      <c r="AA104" s="56"/>
      <c r="AB104" s="36">
        <f t="shared" si="0"/>
        <v>1.5817337172376815E-2</v>
      </c>
      <c r="AC104" s="36">
        <f t="shared" si="20"/>
        <v>2.5641025641025641E-3</v>
      </c>
      <c r="AD104" s="36">
        <f t="shared" si="21"/>
        <v>0</v>
      </c>
      <c r="AE104" s="36">
        <f t="shared" si="22"/>
        <v>1.838143973647938E-2</v>
      </c>
      <c r="AF104" s="37"/>
      <c r="AG104" s="37">
        <f t="shared" si="23"/>
        <v>0</v>
      </c>
      <c r="AH104" s="37">
        <f t="shared" si="24"/>
        <v>0</v>
      </c>
      <c r="AI104" s="37">
        <f t="shared" si="25"/>
        <v>1.838143973647938E-2</v>
      </c>
    </row>
    <row r="105" spans="1:781" s="57" customFormat="1" ht="29.4" customHeight="1" x14ac:dyDescent="0.3">
      <c r="A105" s="42">
        <v>3</v>
      </c>
      <c r="B105" s="48" t="s">
        <v>382</v>
      </c>
      <c r="C105" s="79"/>
      <c r="D105" s="49" t="s">
        <v>43</v>
      </c>
      <c r="E105" s="49"/>
      <c r="F105" s="49">
        <v>15</v>
      </c>
      <c r="G105" s="50"/>
      <c r="H105" s="49">
        <v>1</v>
      </c>
      <c r="I105" s="49" t="s">
        <v>44</v>
      </c>
      <c r="J105" s="49" t="s">
        <v>360</v>
      </c>
      <c r="K105" s="51">
        <v>2010</v>
      </c>
      <c r="L105" s="66">
        <v>40236</v>
      </c>
      <c r="M105" s="53"/>
      <c r="N105" s="49"/>
      <c r="O105" s="49"/>
      <c r="P105" s="70" t="s">
        <v>383</v>
      </c>
      <c r="Q105" s="54" t="s">
        <v>384</v>
      </c>
      <c r="R105" s="33"/>
      <c r="S105" s="34">
        <f t="shared" si="16"/>
        <v>0</v>
      </c>
      <c r="T105" s="35"/>
      <c r="U105" s="35"/>
      <c r="V105" s="35"/>
      <c r="W105" s="35"/>
      <c r="X105" s="35"/>
      <c r="Y105" s="35"/>
      <c r="Z105" s="35"/>
      <c r="AA105" s="56"/>
      <c r="AB105" s="36">
        <f t="shared" si="0"/>
        <v>0</v>
      </c>
      <c r="AC105" s="36">
        <f t="shared" si="20"/>
        <v>0</v>
      </c>
      <c r="AD105" s="36">
        <f t="shared" si="21"/>
        <v>0</v>
      </c>
      <c r="AE105" s="36">
        <f t="shared" si="22"/>
        <v>0</v>
      </c>
      <c r="AF105" s="37"/>
      <c r="AG105" s="37">
        <f t="shared" si="23"/>
        <v>0</v>
      </c>
      <c r="AH105" s="37">
        <f t="shared" si="24"/>
        <v>0</v>
      </c>
      <c r="AI105" s="37">
        <f t="shared" si="25"/>
        <v>0</v>
      </c>
    </row>
    <row r="106" spans="1:781" s="57" customFormat="1" ht="15.6" x14ac:dyDescent="0.3">
      <c r="A106" s="42">
        <v>3</v>
      </c>
      <c r="B106" s="48" t="s">
        <v>385</v>
      </c>
      <c r="C106" s="79"/>
      <c r="D106" s="49"/>
      <c r="E106" s="49"/>
      <c r="F106" s="49"/>
      <c r="G106" s="50"/>
      <c r="H106" s="49">
        <v>1</v>
      </c>
      <c r="I106" s="49" t="s">
        <v>51</v>
      </c>
      <c r="J106" s="49" t="s">
        <v>360</v>
      </c>
      <c r="K106" s="51">
        <v>2010</v>
      </c>
      <c r="L106" s="66">
        <v>40236</v>
      </c>
      <c r="M106" s="53"/>
      <c r="N106" s="49"/>
      <c r="O106" s="49"/>
      <c r="P106" s="70" t="s">
        <v>383</v>
      </c>
      <c r="Q106" s="54" t="s">
        <v>386</v>
      </c>
      <c r="R106" s="33"/>
      <c r="S106" s="34">
        <f t="shared" si="16"/>
        <v>0</v>
      </c>
      <c r="T106" s="35"/>
      <c r="U106" s="35"/>
      <c r="V106" s="35"/>
      <c r="W106" s="35"/>
      <c r="X106" s="35"/>
      <c r="Y106" s="35"/>
      <c r="Z106" s="35"/>
      <c r="AA106" s="56"/>
      <c r="AB106" s="36">
        <f t="shared" si="0"/>
        <v>0</v>
      </c>
      <c r="AC106" s="36">
        <f t="shared" si="20"/>
        <v>0</v>
      </c>
      <c r="AD106" s="36">
        <f t="shared" si="21"/>
        <v>0</v>
      </c>
      <c r="AE106" s="36">
        <f t="shared" si="22"/>
        <v>0</v>
      </c>
      <c r="AF106" s="37"/>
      <c r="AG106" s="37">
        <f t="shared" si="23"/>
        <v>0</v>
      </c>
      <c r="AH106" s="37">
        <f t="shared" si="24"/>
        <v>0</v>
      </c>
      <c r="AI106" s="37">
        <f t="shared" si="25"/>
        <v>0</v>
      </c>
    </row>
    <row r="107" spans="1:781" s="57" customFormat="1" ht="28.8" x14ac:dyDescent="0.3">
      <c r="A107" s="42">
        <v>3</v>
      </c>
      <c r="B107" s="48" t="s">
        <v>387</v>
      </c>
      <c r="C107" s="79"/>
      <c r="D107" s="49" t="s">
        <v>176</v>
      </c>
      <c r="E107" s="49"/>
      <c r="F107" s="49"/>
      <c r="G107" s="50"/>
      <c r="H107" s="49">
        <v>1</v>
      </c>
      <c r="I107" s="49" t="s">
        <v>51</v>
      </c>
      <c r="J107" s="49" t="s">
        <v>360</v>
      </c>
      <c r="K107" s="51">
        <v>2010</v>
      </c>
      <c r="L107" s="66">
        <v>40236</v>
      </c>
      <c r="M107" s="53"/>
      <c r="N107" s="49"/>
      <c r="O107" s="49"/>
      <c r="P107" s="70" t="s">
        <v>383</v>
      </c>
      <c r="Q107" s="54" t="s">
        <v>388</v>
      </c>
      <c r="R107" s="33"/>
      <c r="S107" s="34">
        <f t="shared" si="16"/>
        <v>0</v>
      </c>
      <c r="T107" s="35"/>
      <c r="U107" s="35"/>
      <c r="V107" s="35"/>
      <c r="W107" s="35"/>
      <c r="X107" s="35"/>
      <c r="Y107" s="35"/>
      <c r="Z107" s="35"/>
      <c r="AA107" s="56"/>
      <c r="AB107" s="36">
        <f t="shared" si="0"/>
        <v>0</v>
      </c>
      <c r="AC107" s="36">
        <f t="shared" si="20"/>
        <v>0</v>
      </c>
      <c r="AD107" s="36">
        <f t="shared" si="21"/>
        <v>0</v>
      </c>
      <c r="AE107" s="36">
        <f t="shared" si="22"/>
        <v>0</v>
      </c>
      <c r="AF107" s="37"/>
      <c r="AG107" s="37">
        <f t="shared" si="23"/>
        <v>0</v>
      </c>
      <c r="AH107" s="37">
        <f t="shared" si="24"/>
        <v>0</v>
      </c>
      <c r="AI107" s="37">
        <f t="shared" si="25"/>
        <v>0</v>
      </c>
    </row>
    <row r="108" spans="1:781" s="57" customFormat="1" ht="48" x14ac:dyDescent="0.3">
      <c r="A108" s="58">
        <v>1</v>
      </c>
      <c r="B108" s="46" t="s">
        <v>389</v>
      </c>
      <c r="C108" s="25" t="s">
        <v>61</v>
      </c>
      <c r="D108" s="25"/>
      <c r="E108" s="25"/>
      <c r="F108" s="25">
        <v>27</v>
      </c>
      <c r="G108" s="81">
        <v>4600000</v>
      </c>
      <c r="H108" s="25">
        <v>1</v>
      </c>
      <c r="I108" s="25" t="s">
        <v>51</v>
      </c>
      <c r="J108" s="25" t="s">
        <v>45</v>
      </c>
      <c r="K108" s="27">
        <v>2009</v>
      </c>
      <c r="L108" s="28">
        <v>40054</v>
      </c>
      <c r="M108" s="29">
        <v>1200000</v>
      </c>
      <c r="N108" s="30"/>
      <c r="O108" s="30">
        <v>2</v>
      </c>
      <c r="P108" s="31" t="s">
        <v>390</v>
      </c>
      <c r="Q108" s="32" t="s">
        <v>391</v>
      </c>
      <c r="R108" s="33" t="s">
        <v>392</v>
      </c>
      <c r="S108" s="34" t="str">
        <f t="shared" si="16"/>
        <v>Au</v>
      </c>
      <c r="T108" s="35"/>
      <c r="U108" s="35"/>
      <c r="V108" s="35"/>
      <c r="W108" s="35"/>
      <c r="X108" s="35">
        <v>1978</v>
      </c>
      <c r="Y108" s="35"/>
      <c r="Z108" s="35"/>
      <c r="AA108" s="1"/>
      <c r="AB108" s="36">
        <f t="shared" si="0"/>
        <v>0.63269348689507254</v>
      </c>
      <c r="AC108" s="36">
        <f t="shared" si="20"/>
        <v>0</v>
      </c>
      <c r="AD108" s="36">
        <f t="shared" si="21"/>
        <v>0.14285714285714285</v>
      </c>
      <c r="AE108" s="36">
        <f t="shared" si="22"/>
        <v>0.77555062975221545</v>
      </c>
      <c r="AF108" s="37"/>
      <c r="AG108" s="37">
        <f t="shared" si="23"/>
        <v>0.77555062975221545</v>
      </c>
      <c r="AH108" s="37">
        <f t="shared" si="24"/>
        <v>0</v>
      </c>
      <c r="AI108" s="37">
        <f t="shared" si="25"/>
        <v>0</v>
      </c>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row>
    <row r="109" spans="1:781" s="1" customFormat="1" ht="28.8" x14ac:dyDescent="0.3">
      <c r="A109" s="40">
        <v>2</v>
      </c>
      <c r="B109" s="46" t="s">
        <v>393</v>
      </c>
      <c r="C109" s="24" t="s">
        <v>350</v>
      </c>
      <c r="D109" s="25"/>
      <c r="E109" s="25"/>
      <c r="F109" s="25"/>
      <c r="G109" s="81"/>
      <c r="H109" s="25">
        <v>1</v>
      </c>
      <c r="I109" s="25" t="s">
        <v>44</v>
      </c>
      <c r="J109" s="25" t="s">
        <v>208</v>
      </c>
      <c r="K109" s="27">
        <v>2009</v>
      </c>
      <c r="L109" s="28">
        <v>39947</v>
      </c>
      <c r="M109" s="29">
        <v>50000</v>
      </c>
      <c r="N109" s="30"/>
      <c r="O109" s="30">
        <v>3</v>
      </c>
      <c r="P109" s="31" t="s">
        <v>83</v>
      </c>
      <c r="Q109" s="32" t="s">
        <v>394</v>
      </c>
      <c r="R109" s="33"/>
      <c r="S109" s="34" t="str">
        <f t="shared" si="16"/>
        <v>Mn</v>
      </c>
      <c r="T109" s="35"/>
      <c r="U109" s="35"/>
      <c r="V109" s="35"/>
      <c r="W109" s="35"/>
      <c r="X109" s="35"/>
      <c r="Y109" s="35"/>
      <c r="Z109" s="35"/>
      <c r="AB109" s="36">
        <f t="shared" si="0"/>
        <v>2.6362228620628023E-2</v>
      </c>
      <c r="AC109" s="36">
        <f t="shared" si="20"/>
        <v>0</v>
      </c>
      <c r="AD109" s="36">
        <f t="shared" si="21"/>
        <v>0.21428571428571427</v>
      </c>
      <c r="AE109" s="36">
        <f t="shared" si="22"/>
        <v>0.24064794290634228</v>
      </c>
      <c r="AF109" s="37"/>
      <c r="AG109" s="37">
        <f t="shared" si="23"/>
        <v>0</v>
      </c>
      <c r="AH109" s="37">
        <f t="shared" si="24"/>
        <v>0.24064794290634228</v>
      </c>
      <c r="AI109" s="37">
        <f t="shared" si="25"/>
        <v>0</v>
      </c>
    </row>
    <row r="110" spans="1:781" s="83" customFormat="1" ht="24" x14ac:dyDescent="0.3">
      <c r="A110" s="58">
        <v>1</v>
      </c>
      <c r="B110" s="82" t="s">
        <v>395</v>
      </c>
      <c r="C110" s="24" t="s">
        <v>129</v>
      </c>
      <c r="D110" s="25" t="s">
        <v>176</v>
      </c>
      <c r="E110" s="25"/>
      <c r="F110" s="25"/>
      <c r="G110" s="81"/>
      <c r="H110" s="25">
        <v>1</v>
      </c>
      <c r="I110" s="25" t="s">
        <v>44</v>
      </c>
      <c r="J110" s="25" t="s">
        <v>208</v>
      </c>
      <c r="K110" s="27">
        <v>2008</v>
      </c>
      <c r="L110" s="28">
        <v>39804</v>
      </c>
      <c r="M110" s="29">
        <v>4100000</v>
      </c>
      <c r="N110" s="30">
        <v>4.0999999999999996</v>
      </c>
      <c r="O110" s="30"/>
      <c r="P110" s="31" t="s">
        <v>396</v>
      </c>
      <c r="Q110" s="32" t="s">
        <v>397</v>
      </c>
      <c r="R110" s="33" t="s">
        <v>398</v>
      </c>
      <c r="S110" s="34" t="str">
        <f t="shared" si="16"/>
        <v>Coal</v>
      </c>
      <c r="T110" s="35"/>
      <c r="U110" s="35"/>
      <c r="V110" s="35"/>
      <c r="W110" s="35"/>
      <c r="X110" s="35">
        <v>1955</v>
      </c>
      <c r="Y110" s="35"/>
      <c r="Z110" s="35"/>
      <c r="AA110" s="1"/>
      <c r="AB110" s="36">
        <f t="shared" si="0"/>
        <v>2.161702746891498</v>
      </c>
      <c r="AC110" s="36">
        <f t="shared" si="20"/>
        <v>0.10512820512820512</v>
      </c>
      <c r="AD110" s="36">
        <f t="shared" si="21"/>
        <v>0</v>
      </c>
      <c r="AE110" s="36">
        <f t="shared" si="22"/>
        <v>2.2668309520197032</v>
      </c>
      <c r="AF110" s="37"/>
      <c r="AG110" s="37">
        <f t="shared" si="23"/>
        <v>2.2668309520197032</v>
      </c>
      <c r="AH110" s="37">
        <f t="shared" si="24"/>
        <v>0</v>
      </c>
      <c r="AI110" s="37">
        <f t="shared" si="25"/>
        <v>0</v>
      </c>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row>
    <row r="111" spans="1:781" s="1" customFormat="1" ht="42" customHeight="1" x14ac:dyDescent="0.3">
      <c r="A111" s="58">
        <v>1</v>
      </c>
      <c r="B111" s="46" t="s">
        <v>399</v>
      </c>
      <c r="C111" s="24" t="s">
        <v>118</v>
      </c>
      <c r="D111" s="25" t="s">
        <v>176</v>
      </c>
      <c r="E111" s="25" t="s">
        <v>400</v>
      </c>
      <c r="F111" s="25">
        <v>50.7</v>
      </c>
      <c r="G111" s="81">
        <v>290000</v>
      </c>
      <c r="H111" s="25">
        <v>1</v>
      </c>
      <c r="I111" s="25" t="s">
        <v>44</v>
      </c>
      <c r="J111" s="25" t="s">
        <v>100</v>
      </c>
      <c r="K111" s="27">
        <v>2008</v>
      </c>
      <c r="L111" s="28">
        <v>39699</v>
      </c>
      <c r="M111" s="29">
        <v>190000</v>
      </c>
      <c r="N111" s="30">
        <v>2.5</v>
      </c>
      <c r="O111" s="30">
        <v>277</v>
      </c>
      <c r="P111" s="31" t="s">
        <v>401</v>
      </c>
      <c r="Q111" s="32" t="s">
        <v>402</v>
      </c>
      <c r="R111" s="33"/>
      <c r="S111" s="34" t="str">
        <f t="shared" si="16"/>
        <v>Fe</v>
      </c>
      <c r="T111" s="35"/>
      <c r="U111" s="35"/>
      <c r="V111" s="35"/>
      <c r="W111" s="35"/>
      <c r="X111" s="35"/>
      <c r="Y111" s="35"/>
      <c r="Z111" s="35"/>
      <c r="AB111" s="36">
        <f t="shared" si="0"/>
        <v>0.10017646875838648</v>
      </c>
      <c r="AC111" s="36">
        <f t="shared" si="20"/>
        <v>6.4102564102564097E-2</v>
      </c>
      <c r="AD111" s="36">
        <f t="shared" si="21"/>
        <v>19.785714285714285</v>
      </c>
      <c r="AE111" s="36">
        <f t="shared" si="22"/>
        <v>19.949993318575235</v>
      </c>
      <c r="AF111" s="37"/>
      <c r="AG111" s="37">
        <f t="shared" si="23"/>
        <v>19.949993318575235</v>
      </c>
      <c r="AH111" s="37">
        <f t="shared" si="24"/>
        <v>0</v>
      </c>
      <c r="AI111" s="37">
        <f t="shared" si="25"/>
        <v>0</v>
      </c>
    </row>
    <row r="112" spans="1:781" s="1" customFormat="1" ht="36" x14ac:dyDescent="0.3">
      <c r="A112" s="42">
        <v>3</v>
      </c>
      <c r="B112" s="46" t="s">
        <v>403</v>
      </c>
      <c r="C112" s="24" t="s">
        <v>97</v>
      </c>
      <c r="D112" s="25"/>
      <c r="E112" s="25"/>
      <c r="F112" s="25"/>
      <c r="G112" s="81"/>
      <c r="H112" s="25">
        <v>2</v>
      </c>
      <c r="I112" s="25" t="s">
        <v>44</v>
      </c>
      <c r="J112" s="25" t="s">
        <v>208</v>
      </c>
      <c r="K112" s="27">
        <v>2008</v>
      </c>
      <c r="L112" s="28">
        <v>39584</v>
      </c>
      <c r="M112" s="29">
        <v>4500</v>
      </c>
      <c r="N112" s="30"/>
      <c r="O112" s="30"/>
      <c r="P112" s="31" t="s">
        <v>404</v>
      </c>
      <c r="Q112" s="32" t="s">
        <v>405</v>
      </c>
      <c r="R112" s="33"/>
      <c r="S112" s="34" t="str">
        <f t="shared" si="16"/>
        <v>Diamonds</v>
      </c>
      <c r="T112" s="35"/>
      <c r="U112" s="35"/>
      <c r="V112" s="35"/>
      <c r="W112" s="35"/>
      <c r="X112" s="35"/>
      <c r="Y112" s="35"/>
      <c r="Z112" s="35"/>
      <c r="AB112" s="36">
        <f t="shared" si="0"/>
        <v>2.3726005758565221E-3</v>
      </c>
      <c r="AC112" s="36">
        <f t="shared" si="20"/>
        <v>0</v>
      </c>
      <c r="AD112" s="36">
        <f t="shared" si="21"/>
        <v>0</v>
      </c>
      <c r="AE112" s="36">
        <f t="shared" si="22"/>
        <v>2.3726005758565221E-3</v>
      </c>
      <c r="AF112" s="37"/>
      <c r="AG112" s="37">
        <f t="shared" si="23"/>
        <v>0</v>
      </c>
      <c r="AH112" s="37">
        <f t="shared" si="24"/>
        <v>0</v>
      </c>
      <c r="AI112" s="37">
        <f t="shared" si="25"/>
        <v>2.3726005758565221E-3</v>
      </c>
    </row>
    <row r="113" spans="1:781" s="1" customFormat="1" ht="36" x14ac:dyDescent="0.3">
      <c r="A113" s="58">
        <v>1</v>
      </c>
      <c r="B113" s="46" t="s">
        <v>406</v>
      </c>
      <c r="C113" s="24" t="s">
        <v>118</v>
      </c>
      <c r="D113" s="25"/>
      <c r="E113" s="25"/>
      <c r="F113" s="25">
        <v>10</v>
      </c>
      <c r="G113" s="81">
        <v>150000</v>
      </c>
      <c r="H113" s="25">
        <v>1</v>
      </c>
      <c r="I113" s="25"/>
      <c r="J113" s="25" t="s">
        <v>57</v>
      </c>
      <c r="K113" s="27">
        <v>2007</v>
      </c>
      <c r="L113" s="39">
        <v>39411</v>
      </c>
      <c r="M113" s="29"/>
      <c r="N113" s="30"/>
      <c r="O113" s="30">
        <v>10</v>
      </c>
      <c r="P113" s="31" t="s">
        <v>407</v>
      </c>
      <c r="Q113" s="32" t="s">
        <v>408</v>
      </c>
      <c r="R113" s="33"/>
      <c r="S113" s="34" t="str">
        <f t="shared" si="16"/>
        <v>Fe</v>
      </c>
      <c r="T113" s="35"/>
      <c r="U113" s="35"/>
      <c r="V113" s="35"/>
      <c r="W113" s="35"/>
      <c r="X113" s="35"/>
      <c r="Y113" s="35"/>
      <c r="Z113" s="35"/>
      <c r="AB113" s="36"/>
      <c r="AC113" s="36"/>
      <c r="AD113" s="36"/>
      <c r="AE113" s="36"/>
      <c r="AF113" s="37"/>
      <c r="AG113" s="37"/>
      <c r="AH113" s="37"/>
      <c r="AI113" s="37"/>
    </row>
    <row r="114" spans="1:781" s="1" customFormat="1" ht="36" x14ac:dyDescent="0.3">
      <c r="A114" s="40">
        <v>2</v>
      </c>
      <c r="B114" s="46" t="s">
        <v>409</v>
      </c>
      <c r="C114" s="24" t="s">
        <v>410</v>
      </c>
      <c r="D114" s="25" t="s">
        <v>176</v>
      </c>
      <c r="E114" s="25"/>
      <c r="F114" s="25">
        <v>22</v>
      </c>
      <c r="G114" s="81"/>
      <c r="H114" s="25">
        <v>1</v>
      </c>
      <c r="I114" s="25" t="s">
        <v>44</v>
      </c>
      <c r="J114" s="25" t="s">
        <v>100</v>
      </c>
      <c r="K114" s="27">
        <v>2007</v>
      </c>
      <c r="L114" s="84">
        <v>39114</v>
      </c>
      <c r="M114" s="29">
        <v>150000</v>
      </c>
      <c r="N114" s="30"/>
      <c r="O114" s="30"/>
      <c r="P114" s="31" t="s">
        <v>411</v>
      </c>
      <c r="Q114" s="32" t="s">
        <v>412</v>
      </c>
      <c r="R114" s="33"/>
      <c r="S114" s="34" t="str">
        <f t="shared" si="16"/>
        <v>Limestone</v>
      </c>
      <c r="T114" s="35"/>
      <c r="U114" s="35"/>
      <c r="V114" s="35"/>
      <c r="W114" s="35"/>
      <c r="X114" s="35"/>
      <c r="Y114" s="35"/>
      <c r="Z114" s="35"/>
      <c r="AB114" s="36">
        <f t="shared" ref="AB114:AB137" si="26">M114/1896653</f>
        <v>7.9086685861884068E-2</v>
      </c>
      <c r="AC114" s="36"/>
      <c r="AD114" s="36"/>
      <c r="AE114" s="36"/>
      <c r="AF114" s="37"/>
      <c r="AG114" s="37"/>
      <c r="AH114" s="37"/>
      <c r="AI114" s="37"/>
    </row>
    <row r="115" spans="1:781" s="1" customFormat="1" ht="24" x14ac:dyDescent="0.3">
      <c r="A115" s="42">
        <v>3</v>
      </c>
      <c r="B115" s="46" t="s">
        <v>413</v>
      </c>
      <c r="C115" s="24" t="s">
        <v>414</v>
      </c>
      <c r="D115" s="25" t="s">
        <v>176</v>
      </c>
      <c r="E115" s="25" t="s">
        <v>330</v>
      </c>
      <c r="F115" s="25"/>
      <c r="G115" s="81"/>
      <c r="H115" s="25">
        <v>1</v>
      </c>
      <c r="I115" s="25" t="s">
        <v>51</v>
      </c>
      <c r="J115" s="25" t="s">
        <v>114</v>
      </c>
      <c r="K115" s="27">
        <v>2007</v>
      </c>
      <c r="L115" s="28">
        <v>39104</v>
      </c>
      <c r="M115" s="29">
        <v>20000</v>
      </c>
      <c r="N115" s="30"/>
      <c r="O115" s="30"/>
      <c r="P115" s="31" t="s">
        <v>415</v>
      </c>
      <c r="Q115" s="32" t="s">
        <v>416</v>
      </c>
      <c r="R115" s="33"/>
      <c r="S115" s="34" t="str">
        <f t="shared" si="16"/>
        <v>F</v>
      </c>
      <c r="T115" s="35"/>
      <c r="U115" s="35"/>
      <c r="V115" s="35"/>
      <c r="W115" s="35"/>
      <c r="X115" s="35"/>
      <c r="Y115" s="35"/>
      <c r="Z115" s="35"/>
      <c r="AB115" s="36">
        <f t="shared" si="26"/>
        <v>1.0544891448251209E-2</v>
      </c>
      <c r="AC115" s="36">
        <f t="shared" si="20"/>
        <v>0</v>
      </c>
      <c r="AD115" s="36">
        <f t="shared" si="21"/>
        <v>0</v>
      </c>
      <c r="AE115" s="36">
        <f t="shared" si="22"/>
        <v>1.0544891448251209E-2</v>
      </c>
      <c r="AF115" s="37"/>
      <c r="AG115" s="37">
        <f t="shared" ref="AG115:AG120" si="27">IF(A115=1,AE115,0)</f>
        <v>0</v>
      </c>
      <c r="AH115" s="37">
        <f t="shared" ref="AH115:AH120" si="28">IF(A115=2,AE115,0)</f>
        <v>0</v>
      </c>
      <c r="AI115" s="37">
        <f t="shared" ref="AI115:AI120" si="29">IF(A115=3,AE115,0)</f>
        <v>1.0544891448251209E-2</v>
      </c>
    </row>
    <row r="116" spans="1:781" s="1" customFormat="1" ht="36" x14ac:dyDescent="0.3">
      <c r="A116" s="58">
        <v>1</v>
      </c>
      <c r="B116" s="46" t="s">
        <v>417</v>
      </c>
      <c r="C116" s="24" t="s">
        <v>71</v>
      </c>
      <c r="D116" s="25"/>
      <c r="E116" s="25"/>
      <c r="F116" s="25">
        <v>35</v>
      </c>
      <c r="G116" s="81">
        <v>3800000</v>
      </c>
      <c r="H116" s="25">
        <v>1</v>
      </c>
      <c r="I116" s="25" t="s">
        <v>44</v>
      </c>
      <c r="J116" s="25" t="s">
        <v>114</v>
      </c>
      <c r="K116" s="27">
        <v>2007</v>
      </c>
      <c r="L116" s="28">
        <v>39092</v>
      </c>
      <c r="M116" s="29">
        <v>2000000</v>
      </c>
      <c r="N116" s="30"/>
      <c r="O116" s="30"/>
      <c r="P116" s="31" t="s">
        <v>288</v>
      </c>
      <c r="Q116" s="32" t="s">
        <v>418</v>
      </c>
      <c r="R116" s="33" t="s">
        <v>419</v>
      </c>
      <c r="S116" s="34" t="str">
        <f t="shared" si="16"/>
        <v>Al</v>
      </c>
      <c r="T116" s="35"/>
      <c r="U116" s="35"/>
      <c r="V116" s="35"/>
      <c r="W116" s="35"/>
      <c r="X116" s="35"/>
      <c r="Y116" s="35"/>
      <c r="Z116" s="35"/>
      <c r="AB116" s="36">
        <f t="shared" si="26"/>
        <v>1.0544891448251208</v>
      </c>
      <c r="AC116" s="36">
        <f t="shared" si="20"/>
        <v>0</v>
      </c>
      <c r="AD116" s="36">
        <f t="shared" si="21"/>
        <v>0</v>
      </c>
      <c r="AE116" s="36">
        <f t="shared" si="22"/>
        <v>1.0544891448251208</v>
      </c>
      <c r="AF116" s="37"/>
      <c r="AG116" s="37">
        <f t="shared" si="27"/>
        <v>1.0544891448251208</v>
      </c>
      <c r="AH116" s="37">
        <f t="shared" si="28"/>
        <v>0</v>
      </c>
      <c r="AI116" s="37">
        <f t="shared" si="29"/>
        <v>0</v>
      </c>
    </row>
    <row r="117" spans="1:781" s="1" customFormat="1" ht="36" x14ac:dyDescent="0.3">
      <c r="A117" s="40">
        <v>2</v>
      </c>
      <c r="B117" s="46" t="s">
        <v>420</v>
      </c>
      <c r="C117" s="24" t="s">
        <v>421</v>
      </c>
      <c r="D117" s="25" t="s">
        <v>43</v>
      </c>
      <c r="E117" s="25" t="s">
        <v>330</v>
      </c>
      <c r="F117" s="25">
        <v>25</v>
      </c>
      <c r="G117" s="81"/>
      <c r="H117" s="25">
        <v>1</v>
      </c>
      <c r="I117" s="25" t="s">
        <v>51</v>
      </c>
      <c r="J117" s="25" t="s">
        <v>114</v>
      </c>
      <c r="K117" s="27">
        <v>2006</v>
      </c>
      <c r="L117" s="28">
        <v>39048</v>
      </c>
      <c r="M117" s="29">
        <f>230000+1600</f>
        <v>231600</v>
      </c>
      <c r="N117" s="30">
        <v>2.5</v>
      </c>
      <c r="O117" s="30"/>
      <c r="P117" s="31" t="s">
        <v>422</v>
      </c>
      <c r="Q117" s="32" t="s">
        <v>423</v>
      </c>
      <c r="R117" s="33"/>
      <c r="S117" s="34" t="str">
        <f t="shared" si="16"/>
        <v>?</v>
      </c>
      <c r="T117" s="35"/>
      <c r="U117" s="35"/>
      <c r="V117" s="35"/>
      <c r="W117" s="35"/>
      <c r="X117" s="35"/>
      <c r="Y117" s="35"/>
      <c r="Z117" s="35"/>
      <c r="AB117" s="36">
        <f t="shared" si="26"/>
        <v>0.12210984297074901</v>
      </c>
      <c r="AC117" s="36">
        <f t="shared" si="20"/>
        <v>6.4102564102564097E-2</v>
      </c>
      <c r="AD117" s="36">
        <f t="shared" si="21"/>
        <v>0</v>
      </c>
      <c r="AE117" s="36">
        <f t="shared" si="22"/>
        <v>0.1862124070733131</v>
      </c>
      <c r="AF117" s="37"/>
      <c r="AG117" s="37">
        <f t="shared" si="27"/>
        <v>0</v>
      </c>
      <c r="AH117" s="37">
        <f t="shared" si="28"/>
        <v>0.1862124070733131</v>
      </c>
      <c r="AI117" s="37">
        <f t="shared" si="29"/>
        <v>0</v>
      </c>
    </row>
    <row r="118" spans="1:781" s="1" customFormat="1" ht="52.2" customHeight="1" x14ac:dyDescent="0.3">
      <c r="A118" s="44">
        <v>4</v>
      </c>
      <c r="B118" s="85" t="s">
        <v>424</v>
      </c>
      <c r="C118" s="24" t="s">
        <v>56</v>
      </c>
      <c r="D118" s="86"/>
      <c r="E118" s="87"/>
      <c r="F118" s="87"/>
      <c r="G118" s="81"/>
      <c r="H118" s="25">
        <v>2</v>
      </c>
      <c r="I118" s="25" t="s">
        <v>44</v>
      </c>
      <c r="J118" s="25" t="s">
        <v>208</v>
      </c>
      <c r="K118" s="27">
        <v>2006</v>
      </c>
      <c r="L118" s="39">
        <v>39027</v>
      </c>
      <c r="M118" s="88"/>
      <c r="N118" s="86"/>
      <c r="O118" s="87"/>
      <c r="P118" s="31" t="s">
        <v>83</v>
      </c>
      <c r="Q118" s="89" t="s">
        <v>425</v>
      </c>
      <c r="R118" s="33" t="s">
        <v>426</v>
      </c>
      <c r="S118" s="34" t="str">
        <f t="shared" si="16"/>
        <v>Cu</v>
      </c>
      <c r="T118" s="35">
        <v>1100</v>
      </c>
      <c r="U118" s="35">
        <v>2.16</v>
      </c>
      <c r="V118" s="35"/>
      <c r="W118" s="35">
        <v>3.6</v>
      </c>
      <c r="X118" s="35">
        <v>1939</v>
      </c>
      <c r="Y118" s="35">
        <v>135</v>
      </c>
      <c r="Z118" s="35" t="s">
        <v>427</v>
      </c>
      <c r="AA118" s="56"/>
      <c r="AB118" s="36">
        <f t="shared" si="26"/>
        <v>0</v>
      </c>
      <c r="AC118" s="36">
        <f t="shared" si="20"/>
        <v>0</v>
      </c>
      <c r="AD118" s="36">
        <f t="shared" si="21"/>
        <v>0</v>
      </c>
      <c r="AE118" s="36">
        <f t="shared" si="22"/>
        <v>0</v>
      </c>
      <c r="AF118" s="37"/>
      <c r="AG118" s="37">
        <f t="shared" si="27"/>
        <v>0</v>
      </c>
      <c r="AH118" s="37">
        <f t="shared" si="28"/>
        <v>0</v>
      </c>
      <c r="AI118" s="37">
        <f t="shared" si="29"/>
        <v>0</v>
      </c>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c r="IG118" s="57"/>
      <c r="IH118" s="57"/>
      <c r="II118" s="57"/>
      <c r="IJ118" s="57"/>
      <c r="IK118" s="57"/>
      <c r="IL118" s="57"/>
      <c r="IM118" s="57"/>
      <c r="IN118" s="57"/>
      <c r="IO118" s="57"/>
      <c r="IP118" s="57"/>
      <c r="IQ118" s="57"/>
      <c r="IR118" s="57"/>
      <c r="IS118" s="57"/>
      <c r="IT118" s="57"/>
      <c r="IU118" s="57"/>
      <c r="IV118" s="57"/>
      <c r="IW118" s="57"/>
      <c r="IX118" s="57"/>
      <c r="IY118" s="57"/>
      <c r="IZ118" s="57"/>
      <c r="JA118" s="57"/>
      <c r="JB118" s="57"/>
      <c r="JC118" s="57"/>
      <c r="JD118" s="57"/>
      <c r="JE118" s="57"/>
      <c r="JF118" s="57"/>
      <c r="JG118" s="57"/>
      <c r="JH118" s="57"/>
      <c r="JI118" s="57"/>
      <c r="JJ118" s="57"/>
      <c r="JK118" s="57"/>
      <c r="JL118" s="57"/>
      <c r="JM118" s="57"/>
      <c r="JN118" s="57"/>
      <c r="JO118" s="57"/>
      <c r="JP118" s="57"/>
      <c r="JQ118" s="57"/>
      <c r="JR118" s="57"/>
      <c r="JS118" s="57"/>
      <c r="JT118" s="57"/>
      <c r="JU118" s="57"/>
      <c r="JV118" s="57"/>
      <c r="JW118" s="57"/>
      <c r="JX118" s="57"/>
      <c r="JY118" s="57"/>
      <c r="JZ118" s="57"/>
      <c r="KA118" s="57"/>
      <c r="KB118" s="57"/>
      <c r="KC118" s="57"/>
      <c r="KD118" s="57"/>
      <c r="KE118" s="57"/>
      <c r="KF118" s="57"/>
      <c r="KG118" s="57"/>
      <c r="KH118" s="57"/>
      <c r="KI118" s="57"/>
      <c r="KJ118" s="57"/>
      <c r="KK118" s="57"/>
      <c r="KL118" s="57"/>
      <c r="KM118" s="57"/>
      <c r="KN118" s="57"/>
      <c r="KO118" s="57"/>
      <c r="KP118" s="57"/>
      <c r="KQ118" s="57"/>
      <c r="KR118" s="57"/>
      <c r="KS118" s="57"/>
      <c r="KT118" s="57"/>
      <c r="KU118" s="57"/>
      <c r="KV118" s="57"/>
      <c r="KW118" s="57"/>
      <c r="KX118" s="57"/>
      <c r="KY118" s="57"/>
      <c r="KZ118" s="57"/>
      <c r="LA118" s="57"/>
      <c r="LB118" s="57"/>
      <c r="LC118" s="57"/>
      <c r="LD118" s="57"/>
      <c r="LE118" s="57"/>
      <c r="LF118" s="57"/>
      <c r="LG118" s="57"/>
      <c r="LH118" s="57"/>
      <c r="LI118" s="57"/>
      <c r="LJ118" s="57"/>
      <c r="LK118" s="57"/>
      <c r="LL118" s="57"/>
      <c r="LM118" s="57"/>
      <c r="LN118" s="57"/>
      <c r="LO118" s="57"/>
      <c r="LP118" s="57"/>
      <c r="LQ118" s="57"/>
      <c r="LR118" s="57"/>
      <c r="LS118" s="57"/>
      <c r="LT118" s="57"/>
      <c r="LU118" s="57"/>
      <c r="LV118" s="57"/>
      <c r="LW118" s="57"/>
      <c r="LX118" s="57"/>
      <c r="LY118" s="57"/>
      <c r="LZ118" s="57"/>
      <c r="MA118" s="57"/>
      <c r="MB118" s="57"/>
      <c r="MC118" s="57"/>
      <c r="MD118" s="57"/>
      <c r="ME118" s="57"/>
      <c r="MF118" s="57"/>
      <c r="MG118" s="57"/>
      <c r="MH118" s="57"/>
      <c r="MI118" s="57"/>
      <c r="MJ118" s="57"/>
      <c r="MK118" s="57"/>
      <c r="ML118" s="57"/>
      <c r="MM118" s="57"/>
      <c r="MN118" s="57"/>
      <c r="MO118" s="57"/>
      <c r="MP118" s="57"/>
      <c r="MQ118" s="57"/>
      <c r="MR118" s="57"/>
      <c r="MS118" s="57"/>
      <c r="MT118" s="57"/>
      <c r="MU118" s="57"/>
      <c r="MV118" s="57"/>
      <c r="MW118" s="57"/>
      <c r="MX118" s="57"/>
      <c r="MY118" s="57"/>
      <c r="MZ118" s="57"/>
      <c r="NA118" s="57"/>
      <c r="NB118" s="57"/>
      <c r="NC118" s="57"/>
      <c r="ND118" s="57"/>
      <c r="NE118" s="57"/>
      <c r="NF118" s="57"/>
      <c r="NG118" s="57"/>
      <c r="NH118" s="57"/>
      <c r="NI118" s="57"/>
      <c r="NJ118" s="57"/>
      <c r="NK118" s="57"/>
      <c r="NL118" s="57"/>
      <c r="NM118" s="57"/>
      <c r="NN118" s="57"/>
      <c r="NO118" s="57"/>
      <c r="NP118" s="57"/>
      <c r="NQ118" s="57"/>
      <c r="NR118" s="57"/>
      <c r="NS118" s="57"/>
      <c r="NT118" s="57"/>
      <c r="NU118" s="57"/>
      <c r="NV118" s="57"/>
      <c r="NW118" s="57"/>
      <c r="NX118" s="57"/>
      <c r="NY118" s="57"/>
      <c r="NZ118" s="57"/>
      <c r="OA118" s="57"/>
      <c r="OB118" s="57"/>
      <c r="OC118" s="57"/>
      <c r="OD118" s="57"/>
      <c r="OE118" s="57"/>
      <c r="OF118" s="57"/>
      <c r="OG118" s="57"/>
      <c r="OH118" s="57"/>
      <c r="OI118" s="57"/>
      <c r="OJ118" s="57"/>
      <c r="OK118" s="57"/>
      <c r="OL118" s="57"/>
      <c r="OM118" s="57"/>
      <c r="ON118" s="57"/>
      <c r="OO118" s="57"/>
      <c r="OP118" s="57"/>
      <c r="OQ118" s="57"/>
      <c r="OR118" s="57"/>
      <c r="OS118" s="57"/>
      <c r="OT118" s="57"/>
      <c r="OU118" s="57"/>
      <c r="OV118" s="57"/>
      <c r="OW118" s="57"/>
      <c r="OX118" s="57"/>
      <c r="OY118" s="57"/>
      <c r="OZ118" s="57"/>
      <c r="PA118" s="57"/>
      <c r="PB118" s="57"/>
      <c r="PC118" s="57"/>
      <c r="PD118" s="57"/>
      <c r="PE118" s="57"/>
      <c r="PF118" s="57"/>
      <c r="PG118" s="57"/>
      <c r="PH118" s="57"/>
      <c r="PI118" s="57"/>
      <c r="PJ118" s="57"/>
      <c r="PK118" s="57"/>
      <c r="PL118" s="57"/>
      <c r="PM118" s="57"/>
      <c r="PN118" s="57"/>
      <c r="PO118" s="57"/>
      <c r="PP118" s="57"/>
      <c r="PQ118" s="57"/>
      <c r="PR118" s="57"/>
      <c r="PS118" s="57"/>
      <c r="PT118" s="57"/>
      <c r="PU118" s="57"/>
      <c r="PV118" s="57"/>
      <c r="PW118" s="57"/>
      <c r="PX118" s="57"/>
      <c r="PY118" s="57"/>
      <c r="PZ118" s="57"/>
      <c r="QA118" s="57"/>
      <c r="QB118" s="57"/>
      <c r="QC118" s="57"/>
      <c r="QD118" s="57"/>
      <c r="QE118" s="57"/>
      <c r="QF118" s="57"/>
      <c r="QG118" s="57"/>
      <c r="QH118" s="57"/>
      <c r="QI118" s="57"/>
      <c r="QJ118" s="57"/>
      <c r="QK118" s="57"/>
      <c r="QL118" s="57"/>
      <c r="QM118" s="57"/>
      <c r="QN118" s="57"/>
      <c r="QO118" s="57"/>
      <c r="QP118" s="57"/>
      <c r="QQ118" s="57"/>
      <c r="QR118" s="57"/>
      <c r="QS118" s="57"/>
      <c r="QT118" s="57"/>
      <c r="QU118" s="57"/>
      <c r="QV118" s="57"/>
      <c r="QW118" s="57"/>
      <c r="QX118" s="57"/>
      <c r="QY118" s="57"/>
      <c r="QZ118" s="57"/>
      <c r="RA118" s="57"/>
      <c r="RB118" s="57"/>
      <c r="RC118" s="57"/>
      <c r="RD118" s="57"/>
      <c r="RE118" s="57"/>
      <c r="RF118" s="57"/>
      <c r="RG118" s="57"/>
      <c r="RH118" s="57"/>
      <c r="RI118" s="57"/>
      <c r="RJ118" s="57"/>
      <c r="RK118" s="57"/>
      <c r="RL118" s="57"/>
      <c r="RM118" s="57"/>
      <c r="RN118" s="57"/>
      <c r="RO118" s="57"/>
      <c r="RP118" s="57"/>
      <c r="RQ118" s="57"/>
      <c r="RR118" s="57"/>
      <c r="RS118" s="57"/>
      <c r="RT118" s="57"/>
      <c r="RU118" s="57"/>
      <c r="RV118" s="57"/>
      <c r="RW118" s="57"/>
      <c r="RX118" s="57"/>
      <c r="RY118" s="57"/>
      <c r="RZ118" s="57"/>
      <c r="SA118" s="57"/>
      <c r="SB118" s="57"/>
      <c r="SC118" s="57"/>
      <c r="SD118" s="57"/>
      <c r="SE118" s="57"/>
      <c r="SF118" s="57"/>
      <c r="SG118" s="57"/>
      <c r="SH118" s="57"/>
      <c r="SI118" s="57"/>
      <c r="SJ118" s="57"/>
      <c r="SK118" s="57"/>
      <c r="SL118" s="57"/>
      <c r="SM118" s="57"/>
      <c r="SN118" s="57"/>
      <c r="SO118" s="57"/>
      <c r="SP118" s="57"/>
      <c r="SQ118" s="57"/>
      <c r="SR118" s="57"/>
      <c r="SS118" s="57"/>
      <c r="ST118" s="57"/>
      <c r="SU118" s="57"/>
      <c r="SV118" s="57"/>
      <c r="SW118" s="57"/>
      <c r="SX118" s="57"/>
      <c r="SY118" s="57"/>
      <c r="SZ118" s="57"/>
      <c r="TA118" s="57"/>
      <c r="TB118" s="57"/>
      <c r="TC118" s="57"/>
      <c r="TD118" s="57"/>
      <c r="TE118" s="57"/>
      <c r="TF118" s="57"/>
      <c r="TG118" s="57"/>
      <c r="TH118" s="57"/>
      <c r="TI118" s="57"/>
      <c r="TJ118" s="57"/>
      <c r="TK118" s="57"/>
      <c r="TL118" s="57"/>
      <c r="TM118" s="57"/>
      <c r="TN118" s="57"/>
      <c r="TO118" s="57"/>
      <c r="TP118" s="57"/>
      <c r="TQ118" s="57"/>
      <c r="TR118" s="57"/>
      <c r="TS118" s="57"/>
      <c r="TT118" s="57"/>
      <c r="TU118" s="57"/>
      <c r="TV118" s="57"/>
      <c r="TW118" s="57"/>
      <c r="TX118" s="57"/>
      <c r="TY118" s="57"/>
      <c r="TZ118" s="57"/>
      <c r="UA118" s="57"/>
      <c r="UB118" s="57"/>
      <c r="UC118" s="57"/>
      <c r="UD118" s="57"/>
      <c r="UE118" s="57"/>
      <c r="UF118" s="57"/>
      <c r="UG118" s="57"/>
      <c r="UH118" s="57"/>
      <c r="UI118" s="57"/>
      <c r="UJ118" s="57"/>
      <c r="UK118" s="57"/>
      <c r="UL118" s="57"/>
      <c r="UM118" s="57"/>
      <c r="UN118" s="57"/>
      <c r="UO118" s="57"/>
      <c r="UP118" s="57"/>
      <c r="UQ118" s="57"/>
      <c r="UR118" s="57"/>
      <c r="US118" s="57"/>
      <c r="UT118" s="57"/>
      <c r="UU118" s="57"/>
      <c r="UV118" s="57"/>
      <c r="UW118" s="57"/>
      <c r="UX118" s="57"/>
      <c r="UY118" s="57"/>
      <c r="UZ118" s="57"/>
      <c r="VA118" s="57"/>
      <c r="VB118" s="57"/>
      <c r="VC118" s="57"/>
      <c r="VD118" s="57"/>
      <c r="VE118" s="57"/>
      <c r="VF118" s="57"/>
      <c r="VG118" s="57"/>
      <c r="VH118" s="57"/>
      <c r="VI118" s="57"/>
      <c r="VJ118" s="57"/>
      <c r="VK118" s="57"/>
      <c r="VL118" s="57"/>
      <c r="VM118" s="57"/>
      <c r="VN118" s="57"/>
      <c r="VO118" s="57"/>
      <c r="VP118" s="57"/>
      <c r="VQ118" s="57"/>
      <c r="VR118" s="57"/>
      <c r="VS118" s="57"/>
      <c r="VT118" s="57"/>
      <c r="VU118" s="57"/>
      <c r="VV118" s="57"/>
      <c r="VW118" s="57"/>
      <c r="VX118" s="57"/>
      <c r="VY118" s="57"/>
      <c r="VZ118" s="57"/>
      <c r="WA118" s="57"/>
      <c r="WB118" s="57"/>
      <c r="WC118" s="57"/>
      <c r="WD118" s="57"/>
      <c r="WE118" s="57"/>
      <c r="WF118" s="57"/>
      <c r="WG118" s="57"/>
      <c r="WH118" s="57"/>
      <c r="WI118" s="57"/>
      <c r="WJ118" s="57"/>
      <c r="WK118" s="57"/>
      <c r="WL118" s="57"/>
      <c r="WM118" s="57"/>
      <c r="WN118" s="57"/>
      <c r="WO118" s="57"/>
      <c r="WP118" s="57"/>
      <c r="WQ118" s="57"/>
      <c r="WR118" s="57"/>
      <c r="WS118" s="57"/>
      <c r="WT118" s="57"/>
      <c r="WU118" s="57"/>
      <c r="WV118" s="57"/>
      <c r="WW118" s="57"/>
      <c r="WX118" s="57"/>
      <c r="WY118" s="57"/>
      <c r="WZ118" s="57"/>
      <c r="XA118" s="57"/>
      <c r="XB118" s="57"/>
      <c r="XC118" s="57"/>
      <c r="XD118" s="57"/>
      <c r="XE118" s="57"/>
      <c r="XF118" s="57"/>
      <c r="XG118" s="57"/>
      <c r="XH118" s="57"/>
      <c r="XI118" s="57"/>
      <c r="XJ118" s="57"/>
      <c r="XK118" s="57"/>
      <c r="XL118" s="57"/>
      <c r="XM118" s="57"/>
      <c r="XN118" s="57"/>
      <c r="XO118" s="57"/>
      <c r="XP118" s="57"/>
      <c r="XQ118" s="57"/>
      <c r="XR118" s="57"/>
      <c r="XS118" s="57"/>
      <c r="XT118" s="57"/>
      <c r="XU118" s="57"/>
      <c r="XV118" s="57"/>
      <c r="XW118" s="57"/>
      <c r="XX118" s="57"/>
      <c r="XY118" s="57"/>
      <c r="XZ118" s="57"/>
      <c r="YA118" s="57"/>
      <c r="YB118" s="57"/>
      <c r="YC118" s="57"/>
      <c r="YD118" s="57"/>
      <c r="YE118" s="57"/>
      <c r="YF118" s="57"/>
      <c r="YG118" s="57"/>
      <c r="YH118" s="57"/>
      <c r="YI118" s="57"/>
      <c r="YJ118" s="57"/>
      <c r="YK118" s="57"/>
      <c r="YL118" s="57"/>
      <c r="YM118" s="57"/>
      <c r="YN118" s="57"/>
      <c r="YO118" s="57"/>
      <c r="YP118" s="57"/>
      <c r="YQ118" s="57"/>
      <c r="YR118" s="57"/>
      <c r="YS118" s="57"/>
      <c r="YT118" s="57"/>
      <c r="YU118" s="57"/>
      <c r="YV118" s="57"/>
      <c r="YW118" s="57"/>
      <c r="YX118" s="57"/>
      <c r="YY118" s="57"/>
      <c r="YZ118" s="57"/>
      <c r="ZA118" s="57"/>
      <c r="ZB118" s="57"/>
      <c r="ZC118" s="57"/>
      <c r="ZD118" s="57"/>
      <c r="ZE118" s="57"/>
      <c r="ZF118" s="57"/>
      <c r="ZG118" s="57"/>
      <c r="ZH118" s="57"/>
      <c r="ZI118" s="57"/>
      <c r="ZJ118" s="57"/>
      <c r="ZK118" s="57"/>
      <c r="ZL118" s="57"/>
      <c r="ZM118" s="57"/>
      <c r="ZN118" s="57"/>
      <c r="ZO118" s="57"/>
      <c r="ZP118" s="57"/>
      <c r="ZQ118" s="57"/>
      <c r="ZR118" s="57"/>
      <c r="ZS118" s="57"/>
      <c r="ZT118" s="57"/>
      <c r="ZU118" s="57"/>
      <c r="ZV118" s="57"/>
      <c r="ZW118" s="57"/>
      <c r="ZX118" s="57"/>
      <c r="ZY118" s="57"/>
      <c r="ZZ118" s="57"/>
      <c r="AAA118" s="57"/>
      <c r="AAB118" s="57"/>
      <c r="AAC118" s="57"/>
      <c r="AAD118" s="57"/>
      <c r="AAE118" s="57"/>
      <c r="AAF118" s="57"/>
      <c r="AAG118" s="57"/>
      <c r="AAH118" s="57"/>
      <c r="AAI118" s="57"/>
      <c r="AAJ118" s="57"/>
      <c r="AAK118" s="57"/>
      <c r="AAL118" s="57"/>
      <c r="AAM118" s="57"/>
      <c r="AAN118" s="57"/>
      <c r="AAO118" s="57"/>
      <c r="AAP118" s="57"/>
      <c r="AAQ118" s="57"/>
      <c r="AAR118" s="57"/>
      <c r="AAS118" s="57"/>
      <c r="AAT118" s="57"/>
      <c r="AAU118" s="57"/>
      <c r="AAV118" s="57"/>
      <c r="AAW118" s="57"/>
      <c r="AAX118" s="57"/>
      <c r="AAY118" s="57"/>
      <c r="AAZ118" s="57"/>
      <c r="ABA118" s="57"/>
      <c r="ABB118" s="57"/>
      <c r="ABC118" s="57"/>
      <c r="ABD118" s="57"/>
      <c r="ABE118" s="57"/>
      <c r="ABF118" s="57"/>
      <c r="ABG118" s="57"/>
      <c r="ABH118" s="57"/>
      <c r="ABI118" s="57"/>
      <c r="ABJ118" s="57"/>
      <c r="ABK118" s="57"/>
      <c r="ABL118" s="57"/>
      <c r="ABM118" s="57"/>
      <c r="ABN118" s="57"/>
      <c r="ABO118" s="57"/>
      <c r="ABP118" s="57"/>
      <c r="ABQ118" s="57"/>
      <c r="ABR118" s="57"/>
      <c r="ABS118" s="57"/>
      <c r="ABT118" s="57"/>
      <c r="ABU118" s="57"/>
      <c r="ABV118" s="57"/>
      <c r="ABW118" s="57"/>
      <c r="ABX118" s="57"/>
      <c r="ABY118" s="57"/>
      <c r="ABZ118" s="57"/>
      <c r="ACA118" s="57"/>
      <c r="ACB118" s="57"/>
      <c r="ACC118" s="57"/>
      <c r="ACD118" s="57"/>
      <c r="ACE118" s="57"/>
      <c r="ACF118" s="57"/>
      <c r="ACG118" s="57"/>
      <c r="ACH118" s="57"/>
      <c r="ACI118" s="57"/>
      <c r="ACJ118" s="57"/>
      <c r="ACK118" s="57"/>
      <c r="ACL118" s="57"/>
      <c r="ACM118" s="57"/>
      <c r="ACN118" s="57"/>
      <c r="ACO118" s="57"/>
      <c r="ACP118" s="57"/>
      <c r="ACQ118" s="57"/>
      <c r="ACR118" s="57"/>
      <c r="ACS118" s="57"/>
      <c r="ACT118" s="57"/>
      <c r="ACU118" s="57"/>
      <c r="ACV118" s="57"/>
      <c r="ACW118" s="57"/>
      <c r="ACX118" s="57"/>
      <c r="ACY118" s="57"/>
      <c r="ACZ118" s="57"/>
      <c r="ADA118" s="57"/>
    </row>
    <row r="119" spans="1:781" s="57" customFormat="1" ht="36" x14ac:dyDescent="0.3">
      <c r="A119" s="58">
        <v>1</v>
      </c>
      <c r="B119" s="46" t="s">
        <v>428</v>
      </c>
      <c r="C119" s="24" t="s">
        <v>61</v>
      </c>
      <c r="D119" s="25"/>
      <c r="E119" s="25"/>
      <c r="F119" s="25"/>
      <c r="G119" s="81"/>
      <c r="H119" s="25">
        <v>1</v>
      </c>
      <c r="I119" s="25" t="s">
        <v>44</v>
      </c>
      <c r="J119" s="25" t="s">
        <v>45</v>
      </c>
      <c r="K119" s="27">
        <v>2006</v>
      </c>
      <c r="L119" s="39">
        <v>38837</v>
      </c>
      <c r="M119" s="29"/>
      <c r="N119" s="30">
        <v>5</v>
      </c>
      <c r="O119" s="30">
        <v>17</v>
      </c>
      <c r="P119" s="31" t="s">
        <v>83</v>
      </c>
      <c r="Q119" s="32" t="s">
        <v>429</v>
      </c>
      <c r="R119" s="33"/>
      <c r="S119" s="34" t="str">
        <f t="shared" si="16"/>
        <v>Au</v>
      </c>
      <c r="T119" s="35"/>
      <c r="U119" s="35"/>
      <c r="V119" s="35"/>
      <c r="W119" s="35"/>
      <c r="X119" s="35"/>
      <c r="Y119" s="35"/>
      <c r="Z119" s="35"/>
      <c r="AA119" s="1"/>
      <c r="AB119" s="36">
        <f t="shared" si="26"/>
        <v>0</v>
      </c>
      <c r="AC119" s="36">
        <f t="shared" si="20"/>
        <v>0.12820512820512819</v>
      </c>
      <c r="AD119" s="36">
        <f t="shared" si="21"/>
        <v>1.2142857142857142</v>
      </c>
      <c r="AE119" s="36">
        <f t="shared" si="22"/>
        <v>1.3424908424908424</v>
      </c>
      <c r="AF119" s="37"/>
      <c r="AG119" s="37">
        <f t="shared" si="27"/>
        <v>1.3424908424908424</v>
      </c>
      <c r="AH119" s="37">
        <f t="shared" si="28"/>
        <v>0</v>
      </c>
      <c r="AI119" s="37">
        <f t="shared" si="29"/>
        <v>0</v>
      </c>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row>
    <row r="120" spans="1:781" s="1" customFormat="1" ht="81" customHeight="1" x14ac:dyDescent="0.3">
      <c r="A120" s="40">
        <v>2</v>
      </c>
      <c r="B120" s="46" t="s">
        <v>417</v>
      </c>
      <c r="C120" s="24" t="s">
        <v>71</v>
      </c>
      <c r="D120" s="25"/>
      <c r="E120" s="25"/>
      <c r="F120" s="25"/>
      <c r="G120" s="81"/>
      <c r="H120" s="25">
        <v>1</v>
      </c>
      <c r="I120" s="25" t="s">
        <v>44</v>
      </c>
      <c r="J120" s="25" t="s">
        <v>208</v>
      </c>
      <c r="K120" s="27">
        <v>2006</v>
      </c>
      <c r="L120" s="90">
        <v>38777</v>
      </c>
      <c r="M120" s="29">
        <v>400000</v>
      </c>
      <c r="N120" s="30"/>
      <c r="O120" s="30"/>
      <c r="P120" s="31" t="s">
        <v>430</v>
      </c>
      <c r="Q120" s="32" t="s">
        <v>431</v>
      </c>
      <c r="R120" s="33" t="s">
        <v>419</v>
      </c>
      <c r="S120" s="34" t="str">
        <f t="shared" si="16"/>
        <v>Al</v>
      </c>
      <c r="T120" s="35"/>
      <c r="U120" s="35"/>
      <c r="V120" s="35"/>
      <c r="W120" s="35"/>
      <c r="X120" s="35"/>
      <c r="Y120" s="35"/>
      <c r="Z120" s="35"/>
      <c r="AB120" s="36">
        <f t="shared" si="26"/>
        <v>0.21089782896502418</v>
      </c>
      <c r="AC120" s="36">
        <f t="shared" si="20"/>
        <v>0</v>
      </c>
      <c r="AD120" s="36">
        <f t="shared" si="21"/>
        <v>0</v>
      </c>
      <c r="AE120" s="36">
        <f t="shared" si="22"/>
        <v>0.21089782896502418</v>
      </c>
      <c r="AF120" s="37"/>
      <c r="AG120" s="37">
        <f t="shared" si="27"/>
        <v>0</v>
      </c>
      <c r="AH120" s="37">
        <f t="shared" si="28"/>
        <v>0.21089782896502418</v>
      </c>
      <c r="AI120" s="37">
        <f t="shared" si="29"/>
        <v>0</v>
      </c>
    </row>
    <row r="121" spans="1:781" s="1" customFormat="1" ht="60" x14ac:dyDescent="0.3">
      <c r="A121" s="40">
        <v>2</v>
      </c>
      <c r="B121" s="46" t="s">
        <v>432</v>
      </c>
      <c r="C121" s="24" t="s">
        <v>61</v>
      </c>
      <c r="D121" s="25"/>
      <c r="E121" s="25"/>
      <c r="F121" s="25"/>
      <c r="G121" s="81"/>
      <c r="H121" s="25">
        <v>1</v>
      </c>
      <c r="I121" s="25" t="s">
        <v>44</v>
      </c>
      <c r="J121" s="25" t="s">
        <v>114</v>
      </c>
      <c r="K121" s="27">
        <v>2005</v>
      </c>
      <c r="L121" s="90">
        <v>38636</v>
      </c>
      <c r="M121" s="29"/>
      <c r="N121" s="30"/>
      <c r="O121" s="30"/>
      <c r="P121" s="31" t="s">
        <v>433</v>
      </c>
      <c r="Q121" s="32" t="s">
        <v>434</v>
      </c>
      <c r="R121" s="33"/>
      <c r="S121" s="34" t="str">
        <f t="shared" si="16"/>
        <v>Au</v>
      </c>
      <c r="T121" s="35"/>
      <c r="U121" s="35"/>
      <c r="V121" s="35"/>
      <c r="W121" s="35"/>
      <c r="X121" s="35"/>
      <c r="Y121" s="35"/>
      <c r="Z121" s="35"/>
      <c r="AB121" s="36"/>
      <c r="AC121" s="36"/>
      <c r="AD121" s="36"/>
      <c r="AE121" s="36"/>
      <c r="AF121" s="37"/>
      <c r="AG121" s="37"/>
      <c r="AH121" s="37"/>
      <c r="AI121" s="37"/>
    </row>
    <row r="122" spans="1:781" s="1" customFormat="1" ht="24" x14ac:dyDescent="0.3">
      <c r="A122" s="40">
        <v>2</v>
      </c>
      <c r="B122" s="46" t="s">
        <v>435</v>
      </c>
      <c r="C122" s="24" t="s">
        <v>56</v>
      </c>
      <c r="D122" s="25" t="s">
        <v>176</v>
      </c>
      <c r="E122" s="25" t="s">
        <v>330</v>
      </c>
      <c r="F122" s="25">
        <v>43</v>
      </c>
      <c r="G122" s="81">
        <v>500000</v>
      </c>
      <c r="H122" s="25">
        <v>1</v>
      </c>
      <c r="I122" s="25" t="s">
        <v>44</v>
      </c>
      <c r="J122" s="25" t="s">
        <v>57</v>
      </c>
      <c r="K122" s="27">
        <v>2005</v>
      </c>
      <c r="L122" s="39">
        <v>38498</v>
      </c>
      <c r="M122" s="29">
        <v>170000</v>
      </c>
      <c r="N122" s="30">
        <v>25</v>
      </c>
      <c r="O122" s="30"/>
      <c r="P122" s="31" t="s">
        <v>436</v>
      </c>
      <c r="Q122" s="32" t="s">
        <v>437</v>
      </c>
      <c r="R122" s="33"/>
      <c r="S122" s="34" t="str">
        <f t="shared" si="16"/>
        <v>Cu</v>
      </c>
      <c r="T122" s="35"/>
      <c r="U122" s="35"/>
      <c r="V122" s="35"/>
      <c r="W122" s="35"/>
      <c r="X122" s="35"/>
      <c r="Y122" s="35"/>
      <c r="Z122" s="35"/>
      <c r="AB122" s="36"/>
      <c r="AC122" s="36"/>
      <c r="AD122" s="36"/>
      <c r="AE122" s="36"/>
      <c r="AF122" s="37"/>
      <c r="AG122" s="37"/>
      <c r="AH122" s="37"/>
      <c r="AI122" s="37"/>
    </row>
    <row r="123" spans="1:781" s="1" customFormat="1" ht="15.6" x14ac:dyDescent="0.3">
      <c r="A123" s="42">
        <v>3</v>
      </c>
      <c r="B123" s="46" t="s">
        <v>438</v>
      </c>
      <c r="C123" s="24" t="s">
        <v>56</v>
      </c>
      <c r="D123" s="25"/>
      <c r="E123" s="25"/>
      <c r="F123" s="25"/>
      <c r="G123" s="81"/>
      <c r="H123" s="25"/>
      <c r="I123" s="25"/>
      <c r="J123" s="25"/>
      <c r="K123" s="27">
        <v>2005</v>
      </c>
      <c r="L123" s="39">
        <v>38467</v>
      </c>
      <c r="M123" s="29">
        <v>40000</v>
      </c>
      <c r="N123" s="30">
        <v>12</v>
      </c>
      <c r="O123" s="30"/>
      <c r="P123" s="31" t="s">
        <v>436</v>
      </c>
      <c r="Q123" s="32"/>
      <c r="R123" s="33"/>
      <c r="S123" s="34" t="str">
        <f t="shared" si="16"/>
        <v>Cu</v>
      </c>
      <c r="T123" s="35"/>
      <c r="U123" s="35"/>
      <c r="V123" s="35"/>
      <c r="W123" s="35"/>
      <c r="X123" s="35"/>
      <c r="Y123" s="35"/>
      <c r="Z123" s="35"/>
      <c r="AB123" s="36"/>
      <c r="AC123" s="36"/>
      <c r="AD123" s="36"/>
      <c r="AE123" s="36"/>
      <c r="AF123" s="37"/>
      <c r="AG123" s="37"/>
      <c r="AH123" s="37"/>
      <c r="AI123" s="37"/>
    </row>
    <row r="124" spans="1:781" s="83" customFormat="1" ht="60" x14ac:dyDescent="0.3">
      <c r="A124" s="42">
        <v>3</v>
      </c>
      <c r="B124" s="85" t="s">
        <v>439</v>
      </c>
      <c r="C124" s="24" t="s">
        <v>239</v>
      </c>
      <c r="D124" s="86"/>
      <c r="E124" s="87"/>
      <c r="F124" s="87"/>
      <c r="G124" s="81"/>
      <c r="H124" s="25">
        <v>1</v>
      </c>
      <c r="I124" s="25" t="s">
        <v>44</v>
      </c>
      <c r="J124" s="25" t="s">
        <v>45</v>
      </c>
      <c r="K124" s="27">
        <v>2005</v>
      </c>
      <c r="L124" s="39">
        <v>38456</v>
      </c>
      <c r="M124" s="88">
        <v>64350</v>
      </c>
      <c r="N124" s="86"/>
      <c r="O124" s="87"/>
      <c r="P124" s="91" t="s">
        <v>440</v>
      </c>
      <c r="Q124" s="89" t="s">
        <v>441</v>
      </c>
      <c r="R124" s="33" t="s">
        <v>398</v>
      </c>
      <c r="S124" s="34" t="str">
        <f t="shared" si="16"/>
        <v>P</v>
      </c>
      <c r="T124" s="35"/>
      <c r="U124" s="35"/>
      <c r="V124" s="35"/>
      <c r="W124" s="35"/>
      <c r="X124" s="35"/>
      <c r="Y124" s="35"/>
      <c r="Z124" s="35"/>
      <c r="AA124" s="56"/>
      <c r="AB124" s="36">
        <f t="shared" si="26"/>
        <v>3.3928188234748267E-2</v>
      </c>
      <c r="AC124" s="36">
        <f t="shared" si="20"/>
        <v>0</v>
      </c>
      <c r="AD124" s="36">
        <f t="shared" si="21"/>
        <v>0</v>
      </c>
      <c r="AE124" s="36">
        <f t="shared" si="22"/>
        <v>3.3928188234748267E-2</v>
      </c>
      <c r="AF124" s="37"/>
      <c r="AG124" s="37">
        <f t="shared" ref="AG124:AG137" si="30">IF(A124=1,AE124,0)</f>
        <v>0</v>
      </c>
      <c r="AH124" s="37">
        <f t="shared" ref="AH124:AH137" si="31">IF(A124=2,AE124,0)</f>
        <v>0</v>
      </c>
      <c r="AI124" s="37">
        <f t="shared" ref="AI124:AI137" si="32">IF(A124=3,AE124,0)</f>
        <v>3.3928188234748267E-2</v>
      </c>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7"/>
      <c r="GY124" s="57"/>
      <c r="GZ124" s="57"/>
      <c r="HA124" s="57"/>
      <c r="HB124" s="57"/>
      <c r="HC124" s="57"/>
      <c r="HD124" s="57"/>
      <c r="HE124" s="57"/>
      <c r="HF124" s="57"/>
      <c r="HG124" s="57"/>
      <c r="HH124" s="57"/>
      <c r="HI124" s="57"/>
      <c r="HJ124" s="57"/>
      <c r="HK124" s="57"/>
      <c r="HL124" s="57"/>
      <c r="HM124" s="57"/>
      <c r="HN124" s="57"/>
      <c r="HO124" s="57"/>
      <c r="HP124" s="57"/>
      <c r="HQ124" s="57"/>
      <c r="HR124" s="57"/>
      <c r="HS124" s="57"/>
      <c r="HT124" s="57"/>
      <c r="HU124" s="57"/>
      <c r="HV124" s="57"/>
      <c r="HW124" s="57"/>
      <c r="HX124" s="57"/>
      <c r="HY124" s="57"/>
      <c r="HZ124" s="57"/>
      <c r="IA124" s="57"/>
      <c r="IB124" s="57"/>
      <c r="IC124" s="57"/>
      <c r="ID124" s="57"/>
      <c r="IE124" s="57"/>
      <c r="IF124" s="57"/>
      <c r="IG124" s="57"/>
      <c r="IH124" s="57"/>
      <c r="II124" s="57"/>
      <c r="IJ124" s="57"/>
      <c r="IK124" s="57"/>
      <c r="IL124" s="57"/>
      <c r="IM124" s="57"/>
      <c r="IN124" s="57"/>
      <c r="IO124" s="57"/>
      <c r="IP124" s="57"/>
      <c r="IQ124" s="57"/>
      <c r="IR124" s="57"/>
      <c r="IS124" s="57"/>
      <c r="IT124" s="57"/>
      <c r="IU124" s="57"/>
      <c r="IV124" s="57"/>
      <c r="IW124" s="57"/>
      <c r="IX124" s="57"/>
      <c r="IY124" s="57"/>
      <c r="IZ124" s="57"/>
      <c r="JA124" s="57"/>
      <c r="JB124" s="57"/>
      <c r="JC124" s="57"/>
      <c r="JD124" s="57"/>
      <c r="JE124" s="57"/>
      <c r="JF124" s="57"/>
      <c r="JG124" s="57"/>
      <c r="JH124" s="57"/>
      <c r="JI124" s="57"/>
      <c r="JJ124" s="57"/>
      <c r="JK124" s="57"/>
      <c r="JL124" s="57"/>
      <c r="JM124" s="57"/>
      <c r="JN124" s="57"/>
      <c r="JO124" s="57"/>
      <c r="JP124" s="57"/>
      <c r="JQ124" s="57"/>
      <c r="JR124" s="57"/>
      <c r="JS124" s="57"/>
      <c r="JT124" s="57"/>
      <c r="JU124" s="57"/>
      <c r="JV124" s="57"/>
      <c r="JW124" s="57"/>
      <c r="JX124" s="57"/>
      <c r="JY124" s="57"/>
      <c r="JZ124" s="57"/>
      <c r="KA124" s="57"/>
      <c r="KB124" s="57"/>
      <c r="KC124" s="57"/>
      <c r="KD124" s="57"/>
      <c r="KE124" s="57"/>
      <c r="KF124" s="57"/>
      <c r="KG124" s="57"/>
      <c r="KH124" s="57"/>
      <c r="KI124" s="57"/>
      <c r="KJ124" s="57"/>
      <c r="KK124" s="57"/>
      <c r="KL124" s="57"/>
      <c r="KM124" s="57"/>
      <c r="KN124" s="57"/>
      <c r="KO124" s="57"/>
      <c r="KP124" s="57"/>
      <c r="KQ124" s="57"/>
      <c r="KR124" s="57"/>
      <c r="KS124" s="57"/>
      <c r="KT124" s="57"/>
      <c r="KU124" s="57"/>
      <c r="KV124" s="57"/>
      <c r="KW124" s="57"/>
      <c r="KX124" s="57"/>
      <c r="KY124" s="57"/>
      <c r="KZ124" s="57"/>
      <c r="LA124" s="57"/>
      <c r="LB124" s="57"/>
      <c r="LC124" s="57"/>
      <c r="LD124" s="57"/>
      <c r="LE124" s="57"/>
      <c r="LF124" s="57"/>
      <c r="LG124" s="57"/>
      <c r="LH124" s="57"/>
      <c r="LI124" s="57"/>
      <c r="LJ124" s="57"/>
      <c r="LK124" s="57"/>
      <c r="LL124" s="57"/>
      <c r="LM124" s="57"/>
      <c r="LN124" s="57"/>
      <c r="LO124" s="57"/>
      <c r="LP124" s="57"/>
      <c r="LQ124" s="57"/>
      <c r="LR124" s="57"/>
      <c r="LS124" s="57"/>
      <c r="LT124" s="57"/>
      <c r="LU124" s="57"/>
      <c r="LV124" s="57"/>
      <c r="LW124" s="57"/>
      <c r="LX124" s="57"/>
      <c r="LY124" s="57"/>
      <c r="LZ124" s="57"/>
      <c r="MA124" s="57"/>
      <c r="MB124" s="57"/>
      <c r="MC124" s="57"/>
      <c r="MD124" s="57"/>
      <c r="ME124" s="57"/>
      <c r="MF124" s="57"/>
      <c r="MG124" s="57"/>
      <c r="MH124" s="57"/>
      <c r="MI124" s="57"/>
      <c r="MJ124" s="57"/>
      <c r="MK124" s="57"/>
      <c r="ML124" s="57"/>
      <c r="MM124" s="57"/>
      <c r="MN124" s="57"/>
      <c r="MO124" s="57"/>
      <c r="MP124" s="57"/>
      <c r="MQ124" s="57"/>
      <c r="MR124" s="57"/>
      <c r="MS124" s="57"/>
      <c r="MT124" s="57"/>
      <c r="MU124" s="57"/>
      <c r="MV124" s="57"/>
      <c r="MW124" s="57"/>
      <c r="MX124" s="57"/>
      <c r="MY124" s="57"/>
      <c r="MZ124" s="57"/>
      <c r="NA124" s="57"/>
      <c r="NB124" s="57"/>
      <c r="NC124" s="57"/>
      <c r="ND124" s="57"/>
      <c r="NE124" s="57"/>
      <c r="NF124" s="57"/>
      <c r="NG124" s="57"/>
      <c r="NH124" s="57"/>
      <c r="NI124" s="57"/>
      <c r="NJ124" s="57"/>
      <c r="NK124" s="57"/>
      <c r="NL124" s="57"/>
      <c r="NM124" s="57"/>
      <c r="NN124" s="57"/>
      <c r="NO124" s="57"/>
      <c r="NP124" s="57"/>
      <c r="NQ124" s="57"/>
      <c r="NR124" s="57"/>
      <c r="NS124" s="57"/>
      <c r="NT124" s="57"/>
      <c r="NU124" s="57"/>
      <c r="NV124" s="57"/>
      <c r="NW124" s="57"/>
      <c r="NX124" s="57"/>
      <c r="NY124" s="57"/>
      <c r="NZ124" s="57"/>
      <c r="OA124" s="57"/>
      <c r="OB124" s="57"/>
      <c r="OC124" s="57"/>
      <c r="OD124" s="57"/>
      <c r="OE124" s="57"/>
      <c r="OF124" s="57"/>
      <c r="OG124" s="57"/>
      <c r="OH124" s="57"/>
      <c r="OI124" s="57"/>
      <c r="OJ124" s="57"/>
      <c r="OK124" s="57"/>
      <c r="OL124" s="57"/>
      <c r="OM124" s="57"/>
      <c r="ON124" s="57"/>
      <c r="OO124" s="57"/>
      <c r="OP124" s="57"/>
      <c r="OQ124" s="57"/>
      <c r="OR124" s="57"/>
      <c r="OS124" s="57"/>
      <c r="OT124" s="57"/>
      <c r="OU124" s="57"/>
      <c r="OV124" s="57"/>
      <c r="OW124" s="57"/>
      <c r="OX124" s="57"/>
      <c r="OY124" s="57"/>
      <c r="OZ124" s="57"/>
      <c r="PA124" s="57"/>
      <c r="PB124" s="57"/>
      <c r="PC124" s="57"/>
      <c r="PD124" s="57"/>
      <c r="PE124" s="57"/>
      <c r="PF124" s="57"/>
      <c r="PG124" s="57"/>
      <c r="PH124" s="57"/>
      <c r="PI124" s="57"/>
      <c r="PJ124" s="57"/>
      <c r="PK124" s="57"/>
      <c r="PL124" s="57"/>
      <c r="PM124" s="57"/>
      <c r="PN124" s="57"/>
      <c r="PO124" s="57"/>
      <c r="PP124" s="57"/>
      <c r="PQ124" s="57"/>
      <c r="PR124" s="57"/>
      <c r="PS124" s="57"/>
      <c r="PT124" s="57"/>
      <c r="PU124" s="57"/>
      <c r="PV124" s="57"/>
      <c r="PW124" s="57"/>
      <c r="PX124" s="57"/>
      <c r="PY124" s="57"/>
      <c r="PZ124" s="57"/>
      <c r="QA124" s="57"/>
      <c r="QB124" s="57"/>
      <c r="QC124" s="57"/>
      <c r="QD124" s="57"/>
      <c r="QE124" s="57"/>
      <c r="QF124" s="57"/>
      <c r="QG124" s="57"/>
      <c r="QH124" s="57"/>
      <c r="QI124" s="57"/>
      <c r="QJ124" s="57"/>
      <c r="QK124" s="57"/>
      <c r="QL124" s="57"/>
      <c r="QM124" s="57"/>
      <c r="QN124" s="57"/>
      <c r="QO124" s="57"/>
      <c r="QP124" s="57"/>
      <c r="QQ124" s="57"/>
      <c r="QR124" s="57"/>
      <c r="QS124" s="57"/>
      <c r="QT124" s="57"/>
      <c r="QU124" s="57"/>
      <c r="QV124" s="57"/>
      <c r="QW124" s="57"/>
      <c r="QX124" s="57"/>
      <c r="QY124" s="57"/>
      <c r="QZ124" s="57"/>
      <c r="RA124" s="57"/>
      <c r="RB124" s="57"/>
      <c r="RC124" s="57"/>
      <c r="RD124" s="57"/>
      <c r="RE124" s="57"/>
      <c r="RF124" s="57"/>
      <c r="RG124" s="57"/>
      <c r="RH124" s="57"/>
      <c r="RI124" s="57"/>
      <c r="RJ124" s="57"/>
      <c r="RK124" s="57"/>
      <c r="RL124" s="57"/>
      <c r="RM124" s="57"/>
      <c r="RN124" s="57"/>
      <c r="RO124" s="57"/>
      <c r="RP124" s="57"/>
      <c r="RQ124" s="57"/>
      <c r="RR124" s="57"/>
      <c r="RS124" s="57"/>
      <c r="RT124" s="57"/>
      <c r="RU124" s="57"/>
      <c r="RV124" s="57"/>
      <c r="RW124" s="57"/>
      <c r="RX124" s="57"/>
      <c r="RY124" s="57"/>
      <c r="RZ124" s="57"/>
      <c r="SA124" s="57"/>
      <c r="SB124" s="57"/>
      <c r="SC124" s="57"/>
      <c r="SD124" s="57"/>
      <c r="SE124" s="57"/>
      <c r="SF124" s="57"/>
      <c r="SG124" s="57"/>
      <c r="SH124" s="57"/>
      <c r="SI124" s="57"/>
      <c r="SJ124" s="57"/>
      <c r="SK124" s="57"/>
      <c r="SL124" s="57"/>
      <c r="SM124" s="57"/>
      <c r="SN124" s="57"/>
      <c r="SO124" s="57"/>
      <c r="SP124" s="57"/>
      <c r="SQ124" s="57"/>
      <c r="SR124" s="57"/>
      <c r="SS124" s="57"/>
      <c r="ST124" s="57"/>
      <c r="SU124" s="57"/>
      <c r="SV124" s="57"/>
      <c r="SW124" s="57"/>
      <c r="SX124" s="57"/>
      <c r="SY124" s="57"/>
      <c r="SZ124" s="57"/>
      <c r="TA124" s="57"/>
      <c r="TB124" s="57"/>
      <c r="TC124" s="57"/>
      <c r="TD124" s="57"/>
      <c r="TE124" s="57"/>
      <c r="TF124" s="57"/>
      <c r="TG124" s="57"/>
      <c r="TH124" s="57"/>
      <c r="TI124" s="57"/>
      <c r="TJ124" s="57"/>
      <c r="TK124" s="57"/>
      <c r="TL124" s="57"/>
      <c r="TM124" s="57"/>
      <c r="TN124" s="57"/>
      <c r="TO124" s="57"/>
      <c r="TP124" s="57"/>
      <c r="TQ124" s="57"/>
      <c r="TR124" s="57"/>
      <c r="TS124" s="57"/>
      <c r="TT124" s="57"/>
      <c r="TU124" s="57"/>
      <c r="TV124" s="57"/>
      <c r="TW124" s="57"/>
      <c r="TX124" s="57"/>
      <c r="TY124" s="57"/>
      <c r="TZ124" s="57"/>
      <c r="UA124" s="57"/>
      <c r="UB124" s="57"/>
      <c r="UC124" s="57"/>
      <c r="UD124" s="57"/>
      <c r="UE124" s="57"/>
      <c r="UF124" s="57"/>
      <c r="UG124" s="57"/>
      <c r="UH124" s="57"/>
      <c r="UI124" s="57"/>
      <c r="UJ124" s="57"/>
      <c r="UK124" s="57"/>
      <c r="UL124" s="57"/>
      <c r="UM124" s="57"/>
      <c r="UN124" s="57"/>
      <c r="UO124" s="57"/>
      <c r="UP124" s="57"/>
      <c r="UQ124" s="57"/>
      <c r="UR124" s="57"/>
      <c r="US124" s="57"/>
      <c r="UT124" s="57"/>
      <c r="UU124" s="57"/>
      <c r="UV124" s="57"/>
      <c r="UW124" s="57"/>
      <c r="UX124" s="57"/>
      <c r="UY124" s="57"/>
      <c r="UZ124" s="57"/>
      <c r="VA124" s="57"/>
      <c r="VB124" s="57"/>
      <c r="VC124" s="57"/>
      <c r="VD124" s="57"/>
      <c r="VE124" s="57"/>
      <c r="VF124" s="57"/>
      <c r="VG124" s="57"/>
      <c r="VH124" s="57"/>
      <c r="VI124" s="57"/>
      <c r="VJ124" s="57"/>
      <c r="VK124" s="57"/>
      <c r="VL124" s="57"/>
      <c r="VM124" s="57"/>
      <c r="VN124" s="57"/>
      <c r="VO124" s="57"/>
      <c r="VP124" s="57"/>
      <c r="VQ124" s="57"/>
      <c r="VR124" s="57"/>
      <c r="VS124" s="57"/>
      <c r="VT124" s="57"/>
      <c r="VU124" s="57"/>
      <c r="VV124" s="57"/>
      <c r="VW124" s="57"/>
      <c r="VX124" s="57"/>
      <c r="VY124" s="57"/>
      <c r="VZ124" s="57"/>
      <c r="WA124" s="57"/>
      <c r="WB124" s="57"/>
      <c r="WC124" s="57"/>
      <c r="WD124" s="57"/>
      <c r="WE124" s="57"/>
      <c r="WF124" s="57"/>
      <c r="WG124" s="57"/>
      <c r="WH124" s="57"/>
      <c r="WI124" s="57"/>
      <c r="WJ124" s="57"/>
      <c r="WK124" s="57"/>
      <c r="WL124" s="57"/>
      <c r="WM124" s="57"/>
      <c r="WN124" s="57"/>
      <c r="WO124" s="57"/>
      <c r="WP124" s="57"/>
      <c r="WQ124" s="57"/>
      <c r="WR124" s="57"/>
      <c r="WS124" s="57"/>
      <c r="WT124" s="57"/>
      <c r="WU124" s="57"/>
      <c r="WV124" s="57"/>
      <c r="WW124" s="57"/>
      <c r="WX124" s="57"/>
      <c r="WY124" s="57"/>
      <c r="WZ124" s="57"/>
      <c r="XA124" s="57"/>
      <c r="XB124" s="57"/>
      <c r="XC124" s="57"/>
      <c r="XD124" s="57"/>
      <c r="XE124" s="57"/>
      <c r="XF124" s="57"/>
      <c r="XG124" s="57"/>
      <c r="XH124" s="57"/>
      <c r="XI124" s="57"/>
      <c r="XJ124" s="57"/>
      <c r="XK124" s="57"/>
      <c r="XL124" s="57"/>
      <c r="XM124" s="57"/>
      <c r="XN124" s="57"/>
      <c r="XO124" s="57"/>
      <c r="XP124" s="57"/>
      <c r="XQ124" s="57"/>
      <c r="XR124" s="57"/>
      <c r="XS124" s="57"/>
      <c r="XT124" s="57"/>
      <c r="XU124" s="57"/>
      <c r="XV124" s="57"/>
      <c r="XW124" s="57"/>
      <c r="XX124" s="57"/>
      <c r="XY124" s="57"/>
      <c r="XZ124" s="57"/>
      <c r="YA124" s="57"/>
      <c r="YB124" s="57"/>
      <c r="YC124" s="57"/>
      <c r="YD124" s="57"/>
      <c r="YE124" s="57"/>
      <c r="YF124" s="57"/>
      <c r="YG124" s="57"/>
      <c r="YH124" s="57"/>
      <c r="YI124" s="57"/>
      <c r="YJ124" s="57"/>
      <c r="YK124" s="57"/>
      <c r="YL124" s="57"/>
      <c r="YM124" s="57"/>
      <c r="YN124" s="57"/>
      <c r="YO124" s="57"/>
      <c r="YP124" s="57"/>
      <c r="YQ124" s="57"/>
      <c r="YR124" s="57"/>
      <c r="YS124" s="57"/>
      <c r="YT124" s="57"/>
      <c r="YU124" s="57"/>
      <c r="YV124" s="57"/>
      <c r="YW124" s="57"/>
      <c r="YX124" s="57"/>
      <c r="YY124" s="57"/>
      <c r="YZ124" s="57"/>
      <c r="ZA124" s="57"/>
      <c r="ZB124" s="57"/>
      <c r="ZC124" s="57"/>
      <c r="ZD124" s="57"/>
      <c r="ZE124" s="57"/>
      <c r="ZF124" s="57"/>
      <c r="ZG124" s="57"/>
      <c r="ZH124" s="57"/>
      <c r="ZI124" s="57"/>
      <c r="ZJ124" s="57"/>
      <c r="ZK124" s="57"/>
      <c r="ZL124" s="57"/>
      <c r="ZM124" s="57"/>
      <c r="ZN124" s="57"/>
      <c r="ZO124" s="57"/>
      <c r="ZP124" s="57"/>
      <c r="ZQ124" s="57"/>
      <c r="ZR124" s="57"/>
      <c r="ZS124" s="57"/>
      <c r="ZT124" s="57"/>
      <c r="ZU124" s="57"/>
      <c r="ZV124" s="57"/>
      <c r="ZW124" s="57"/>
      <c r="ZX124" s="57"/>
      <c r="ZY124" s="57"/>
      <c r="ZZ124" s="57"/>
      <c r="AAA124" s="57"/>
      <c r="AAB124" s="57"/>
      <c r="AAC124" s="57"/>
      <c r="AAD124" s="57"/>
      <c r="AAE124" s="57"/>
      <c r="AAF124" s="57"/>
      <c r="AAG124" s="57"/>
      <c r="AAH124" s="57"/>
      <c r="AAI124" s="57"/>
      <c r="AAJ124" s="57"/>
      <c r="AAK124" s="57"/>
      <c r="AAL124" s="57"/>
      <c r="AAM124" s="57"/>
      <c r="AAN124" s="57"/>
      <c r="AAO124" s="57"/>
      <c r="AAP124" s="57"/>
      <c r="AAQ124" s="57"/>
      <c r="AAR124" s="57"/>
      <c r="AAS124" s="57"/>
      <c r="AAT124" s="57"/>
      <c r="AAU124" s="57"/>
      <c r="AAV124" s="57"/>
      <c r="AAW124" s="57"/>
      <c r="AAX124" s="57"/>
      <c r="AAY124" s="57"/>
      <c r="AAZ124" s="57"/>
      <c r="ABA124" s="57"/>
      <c r="ABB124" s="57"/>
      <c r="ABC124" s="57"/>
      <c r="ABD124" s="57"/>
      <c r="ABE124" s="57"/>
      <c r="ABF124" s="57"/>
      <c r="ABG124" s="57"/>
      <c r="ABH124" s="57"/>
      <c r="ABI124" s="57"/>
      <c r="ABJ124" s="57"/>
      <c r="ABK124" s="57"/>
      <c r="ABL124" s="57"/>
      <c r="ABM124" s="57"/>
      <c r="ABN124" s="57"/>
      <c r="ABO124" s="57"/>
      <c r="ABP124" s="57"/>
      <c r="ABQ124" s="57"/>
      <c r="ABR124" s="57"/>
      <c r="ABS124" s="57"/>
      <c r="ABT124" s="57"/>
      <c r="ABU124" s="57"/>
      <c r="ABV124" s="57"/>
      <c r="ABW124" s="57"/>
      <c r="ABX124" s="57"/>
      <c r="ABY124" s="57"/>
      <c r="ABZ124" s="57"/>
      <c r="ACA124" s="57"/>
      <c r="ACB124" s="57"/>
      <c r="ACC124" s="57"/>
      <c r="ACD124" s="57"/>
      <c r="ACE124" s="57"/>
      <c r="ACF124" s="57"/>
      <c r="ACG124" s="57"/>
      <c r="ACH124" s="57"/>
      <c r="ACI124" s="57"/>
      <c r="ACJ124" s="57"/>
      <c r="ACK124" s="57"/>
      <c r="ACL124" s="57"/>
      <c r="ACM124" s="57"/>
      <c r="ACN124" s="57"/>
      <c r="ACO124" s="57"/>
      <c r="ACP124" s="57"/>
      <c r="ACQ124" s="57"/>
      <c r="ACR124" s="57"/>
      <c r="ACS124" s="57"/>
      <c r="ACT124" s="57"/>
      <c r="ACU124" s="57"/>
      <c r="ACV124" s="57"/>
      <c r="ACW124" s="57"/>
      <c r="ACX124" s="57"/>
      <c r="ACY124" s="57"/>
      <c r="ACZ124" s="57"/>
      <c r="ADA124" s="57"/>
    </row>
    <row r="125" spans="1:781" s="57" customFormat="1" ht="24" x14ac:dyDescent="0.3">
      <c r="A125" s="42">
        <v>3</v>
      </c>
      <c r="B125" s="46" t="s">
        <v>442</v>
      </c>
      <c r="C125" s="24" t="s">
        <v>443</v>
      </c>
      <c r="D125" s="25" t="s">
        <v>400</v>
      </c>
      <c r="E125" s="25" t="s">
        <v>330</v>
      </c>
      <c r="F125" s="25">
        <v>12</v>
      </c>
      <c r="G125" s="81"/>
      <c r="H125" s="25">
        <v>2</v>
      </c>
      <c r="I125" s="25" t="s">
        <v>44</v>
      </c>
      <c r="J125" s="25" t="s">
        <v>52</v>
      </c>
      <c r="K125" s="27">
        <v>2004</v>
      </c>
      <c r="L125" s="39">
        <v>38321</v>
      </c>
      <c r="M125" s="29">
        <v>7000</v>
      </c>
      <c r="N125" s="30"/>
      <c r="O125" s="30"/>
      <c r="P125" s="31" t="s">
        <v>83</v>
      </c>
      <c r="Q125" s="32" t="s">
        <v>444</v>
      </c>
      <c r="R125" s="33" t="s">
        <v>445</v>
      </c>
      <c r="S125" s="34" t="str">
        <f t="shared" si="16"/>
        <v>Hg</v>
      </c>
      <c r="T125" s="35">
        <v>1.1000000000000001</v>
      </c>
      <c r="U125" s="35"/>
      <c r="V125" s="35"/>
      <c r="W125" s="35"/>
      <c r="X125" s="35">
        <v>1940</v>
      </c>
      <c r="Y125" s="35"/>
      <c r="Z125" s="35"/>
      <c r="AA125" s="1"/>
      <c r="AB125" s="36">
        <f t="shared" si="26"/>
        <v>3.690712006887923E-3</v>
      </c>
      <c r="AC125" s="36">
        <f t="shared" si="20"/>
        <v>0</v>
      </c>
      <c r="AD125" s="36">
        <f t="shared" si="21"/>
        <v>0</v>
      </c>
      <c r="AE125" s="36">
        <f t="shared" si="22"/>
        <v>3.690712006887923E-3</v>
      </c>
      <c r="AF125" s="37"/>
      <c r="AG125" s="37">
        <f t="shared" si="30"/>
        <v>0</v>
      </c>
      <c r="AH125" s="37">
        <f t="shared" si="31"/>
        <v>0</v>
      </c>
      <c r="AI125" s="37">
        <f t="shared" si="32"/>
        <v>3.690712006887923E-3</v>
      </c>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row>
    <row r="126" spans="1:781" s="1" customFormat="1" ht="36" x14ac:dyDescent="0.3">
      <c r="A126" s="40">
        <v>2</v>
      </c>
      <c r="B126" s="46" t="s">
        <v>446</v>
      </c>
      <c r="C126" s="24" t="s">
        <v>239</v>
      </c>
      <c r="D126" s="25"/>
      <c r="E126" s="25"/>
      <c r="F126" s="25"/>
      <c r="G126" s="81"/>
      <c r="H126" s="25">
        <v>2</v>
      </c>
      <c r="I126" s="25" t="s">
        <v>208</v>
      </c>
      <c r="J126" s="25" t="s">
        <v>114</v>
      </c>
      <c r="K126" s="27">
        <v>2004</v>
      </c>
      <c r="L126" s="28">
        <v>38235</v>
      </c>
      <c r="M126" s="29">
        <v>227000</v>
      </c>
      <c r="N126" s="30"/>
      <c r="O126" s="30"/>
      <c r="P126" s="31" t="s">
        <v>83</v>
      </c>
      <c r="Q126" s="32" t="s">
        <v>447</v>
      </c>
      <c r="R126" s="33" t="s">
        <v>398</v>
      </c>
      <c r="S126" s="34" t="str">
        <f t="shared" si="16"/>
        <v>P</v>
      </c>
      <c r="T126" s="35"/>
      <c r="U126" s="35"/>
      <c r="V126" s="35"/>
      <c r="W126" s="35"/>
      <c r="X126" s="35"/>
      <c r="Y126" s="35"/>
      <c r="Z126" s="35"/>
      <c r="AB126" s="36">
        <f t="shared" si="26"/>
        <v>0.11968451793765122</v>
      </c>
      <c r="AC126" s="36">
        <f t="shared" si="20"/>
        <v>0</v>
      </c>
      <c r="AD126" s="36">
        <f t="shared" si="21"/>
        <v>0</v>
      </c>
      <c r="AE126" s="36">
        <f t="shared" si="22"/>
        <v>0.11968451793765122</v>
      </c>
      <c r="AF126" s="37"/>
      <c r="AG126" s="37">
        <f t="shared" si="30"/>
        <v>0</v>
      </c>
      <c r="AH126" s="37">
        <f t="shared" si="31"/>
        <v>0.11968451793765122</v>
      </c>
      <c r="AI126" s="37">
        <f t="shared" si="32"/>
        <v>0</v>
      </c>
    </row>
    <row r="127" spans="1:781" s="1" customFormat="1" ht="48" x14ac:dyDescent="0.3">
      <c r="A127" s="40">
        <v>2</v>
      </c>
      <c r="B127" s="46" t="s">
        <v>448</v>
      </c>
      <c r="C127" s="24" t="s">
        <v>129</v>
      </c>
      <c r="D127" s="25" t="s">
        <v>449</v>
      </c>
      <c r="E127" s="25"/>
      <c r="F127" s="25"/>
      <c r="G127" s="81">
        <v>20000000</v>
      </c>
      <c r="H127" s="25">
        <v>1</v>
      </c>
      <c r="I127" s="25" t="s">
        <v>44</v>
      </c>
      <c r="J127" s="25" t="s">
        <v>208</v>
      </c>
      <c r="K127" s="27">
        <v>2004</v>
      </c>
      <c r="L127" s="28">
        <v>38129</v>
      </c>
      <c r="M127" s="29">
        <v>160000</v>
      </c>
      <c r="N127" s="30"/>
      <c r="O127" s="30"/>
      <c r="P127" s="31" t="s">
        <v>83</v>
      </c>
      <c r="Q127" s="32" t="s">
        <v>450</v>
      </c>
      <c r="R127" s="33" t="s">
        <v>398</v>
      </c>
      <c r="S127" s="34" t="str">
        <f t="shared" si="16"/>
        <v>Coal</v>
      </c>
      <c r="T127" s="35"/>
      <c r="U127" s="35"/>
      <c r="V127" s="35"/>
      <c r="W127" s="35"/>
      <c r="X127" s="35"/>
      <c r="Y127" s="35"/>
      <c r="Z127" s="35"/>
      <c r="AB127" s="36">
        <f t="shared" si="26"/>
        <v>8.4359131586009675E-2</v>
      </c>
      <c r="AC127" s="36">
        <f t="shared" si="20"/>
        <v>0</v>
      </c>
      <c r="AD127" s="36">
        <f t="shared" si="21"/>
        <v>0</v>
      </c>
      <c r="AE127" s="36">
        <f t="shared" si="22"/>
        <v>8.4359131586009675E-2</v>
      </c>
      <c r="AF127" s="37"/>
      <c r="AG127" s="37">
        <f t="shared" si="30"/>
        <v>0</v>
      </c>
      <c r="AH127" s="37">
        <f t="shared" si="31"/>
        <v>8.4359131586009675E-2</v>
      </c>
      <c r="AI127" s="37">
        <f t="shared" si="32"/>
        <v>0</v>
      </c>
    </row>
    <row r="128" spans="1:781" s="83" customFormat="1" ht="36" x14ac:dyDescent="0.3">
      <c r="A128" s="42">
        <v>3</v>
      </c>
      <c r="B128" s="46" t="s">
        <v>451</v>
      </c>
      <c r="C128" s="24" t="s">
        <v>208</v>
      </c>
      <c r="D128" s="25"/>
      <c r="E128" s="25"/>
      <c r="F128" s="25"/>
      <c r="G128" s="81"/>
      <c r="H128" s="25">
        <v>1</v>
      </c>
      <c r="I128" s="25" t="s">
        <v>44</v>
      </c>
      <c r="J128" s="25" t="s">
        <v>208</v>
      </c>
      <c r="K128" s="27">
        <v>2004</v>
      </c>
      <c r="L128" s="28">
        <v>38066</v>
      </c>
      <c r="M128" s="29">
        <v>30000</v>
      </c>
      <c r="N128" s="30">
        <v>0.7</v>
      </c>
      <c r="O128" s="30"/>
      <c r="P128" s="31" t="s">
        <v>396</v>
      </c>
      <c r="Q128" s="32" t="s">
        <v>452</v>
      </c>
      <c r="R128" s="33"/>
      <c r="S128" s="34" t="str">
        <f t="shared" si="16"/>
        <v>U</v>
      </c>
      <c r="T128" s="35"/>
      <c r="U128" s="35"/>
      <c r="V128" s="35"/>
      <c r="W128" s="35"/>
      <c r="X128" s="35"/>
      <c r="Y128" s="35"/>
      <c r="Z128" s="35"/>
      <c r="AA128" s="1"/>
      <c r="AB128" s="36">
        <f t="shared" si="26"/>
        <v>1.5817337172376815E-2</v>
      </c>
      <c r="AC128" s="36">
        <f t="shared" si="20"/>
        <v>1.7948717948717947E-2</v>
      </c>
      <c r="AD128" s="36">
        <f t="shared" si="21"/>
        <v>0</v>
      </c>
      <c r="AE128" s="36">
        <f t="shared" si="22"/>
        <v>3.3766055121094762E-2</v>
      </c>
      <c r="AF128" s="37"/>
      <c r="AG128" s="37">
        <f t="shared" si="30"/>
        <v>0</v>
      </c>
      <c r="AH128" s="37">
        <f t="shared" si="31"/>
        <v>0</v>
      </c>
      <c r="AI128" s="37">
        <f t="shared" si="32"/>
        <v>3.3766055121094762E-2</v>
      </c>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row>
    <row r="129" spans="1:786" s="83" customFormat="1" ht="28.8" x14ac:dyDescent="0.3">
      <c r="A129" s="40">
        <v>2</v>
      </c>
      <c r="B129" s="46" t="s">
        <v>453</v>
      </c>
      <c r="C129" s="24" t="s">
        <v>56</v>
      </c>
      <c r="D129" s="25" t="s">
        <v>176</v>
      </c>
      <c r="E129" s="25" t="s">
        <v>194</v>
      </c>
      <c r="F129" s="25"/>
      <c r="G129" s="81"/>
      <c r="H129" s="25">
        <v>1</v>
      </c>
      <c r="I129" s="25" t="s">
        <v>44</v>
      </c>
      <c r="J129" s="25" t="s">
        <v>360</v>
      </c>
      <c r="K129" s="27">
        <v>2003</v>
      </c>
      <c r="L129" s="28">
        <v>37897</v>
      </c>
      <c r="M129" s="29">
        <v>80000</v>
      </c>
      <c r="N129" s="30">
        <v>20</v>
      </c>
      <c r="O129" s="30"/>
      <c r="P129" s="31" t="s">
        <v>454</v>
      </c>
      <c r="Q129" s="32" t="s">
        <v>455</v>
      </c>
      <c r="R129" s="33"/>
      <c r="S129" s="34" t="str">
        <f t="shared" si="16"/>
        <v>Cu</v>
      </c>
      <c r="T129" s="35"/>
      <c r="U129" s="35"/>
      <c r="V129" s="35"/>
      <c r="W129" s="35"/>
      <c r="X129" s="35"/>
      <c r="Y129" s="35"/>
      <c r="Z129" s="35"/>
      <c r="AA129" s="1"/>
      <c r="AB129" s="36">
        <f t="shared" si="26"/>
        <v>4.2179565793004838E-2</v>
      </c>
      <c r="AC129" s="36">
        <f t="shared" si="20"/>
        <v>0.51282051282051277</v>
      </c>
      <c r="AD129" s="36">
        <f t="shared" si="21"/>
        <v>0</v>
      </c>
      <c r="AE129" s="36">
        <f t="shared" si="22"/>
        <v>0.55500007861351763</v>
      </c>
      <c r="AF129" s="37"/>
      <c r="AG129" s="37">
        <f t="shared" si="30"/>
        <v>0</v>
      </c>
      <c r="AH129" s="37">
        <f t="shared" si="31"/>
        <v>0.55500007861351763</v>
      </c>
      <c r="AI129" s="37">
        <f t="shared" si="32"/>
        <v>0</v>
      </c>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row>
    <row r="130" spans="1:786" s="83" customFormat="1" ht="104.4" customHeight="1" x14ac:dyDescent="0.3">
      <c r="A130" s="40">
        <v>2</v>
      </c>
      <c r="B130" s="46" t="s">
        <v>456</v>
      </c>
      <c r="C130" s="24" t="s">
        <v>266</v>
      </c>
      <c r="D130" s="25" t="s">
        <v>176</v>
      </c>
      <c r="E130" s="25"/>
      <c r="F130" s="25"/>
      <c r="G130" s="81">
        <v>2000000</v>
      </c>
      <c r="H130" s="25">
        <v>1</v>
      </c>
      <c r="I130" s="25" t="s">
        <v>44</v>
      </c>
      <c r="J130" s="25" t="s">
        <v>45</v>
      </c>
      <c r="K130" s="27">
        <v>2003</v>
      </c>
      <c r="L130" s="28">
        <v>37863</v>
      </c>
      <c r="M130" s="92">
        <v>100000</v>
      </c>
      <c r="N130" s="30">
        <v>12</v>
      </c>
      <c r="O130" s="30"/>
      <c r="P130" s="31" t="s">
        <v>457</v>
      </c>
      <c r="Q130" s="32" t="s">
        <v>458</v>
      </c>
      <c r="R130" s="33"/>
      <c r="S130" s="34" t="str">
        <f t="shared" si="16"/>
        <v>Pb Zn</v>
      </c>
      <c r="T130" s="35"/>
      <c r="U130" s="35"/>
      <c r="V130" s="35"/>
      <c r="W130" s="35"/>
      <c r="X130" s="35"/>
      <c r="Y130" s="35"/>
      <c r="Z130" s="35"/>
      <c r="AA130" s="1"/>
      <c r="AB130" s="36">
        <f t="shared" si="26"/>
        <v>5.2724457241256045E-2</v>
      </c>
      <c r="AC130" s="36">
        <f t="shared" si="20"/>
        <v>0.30769230769230771</v>
      </c>
      <c r="AD130" s="36">
        <f t="shared" si="21"/>
        <v>0</v>
      </c>
      <c r="AE130" s="36">
        <f t="shared" si="22"/>
        <v>0.36041676493356378</v>
      </c>
      <c r="AF130" s="37"/>
      <c r="AG130" s="37">
        <f t="shared" si="30"/>
        <v>0</v>
      </c>
      <c r="AH130" s="37">
        <f t="shared" si="31"/>
        <v>0.36041676493356378</v>
      </c>
      <c r="AI130" s="37">
        <f t="shared" si="32"/>
        <v>0</v>
      </c>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row>
    <row r="131" spans="1:786" s="83" customFormat="1" ht="36" x14ac:dyDescent="0.3">
      <c r="A131" s="58">
        <v>1</v>
      </c>
      <c r="B131" s="46" t="s">
        <v>417</v>
      </c>
      <c r="C131" s="24" t="s">
        <v>71</v>
      </c>
      <c r="D131" s="25"/>
      <c r="E131" s="25"/>
      <c r="F131" s="25"/>
      <c r="G131" s="81"/>
      <c r="H131" s="25">
        <v>1</v>
      </c>
      <c r="I131" s="25" t="s">
        <v>44</v>
      </c>
      <c r="J131" s="25" t="s">
        <v>208</v>
      </c>
      <c r="K131" s="27">
        <v>2003</v>
      </c>
      <c r="L131" s="93">
        <v>2003</v>
      </c>
      <c r="M131" s="29">
        <v>1200000</v>
      </c>
      <c r="N131" s="30"/>
      <c r="O131" s="30"/>
      <c r="P131" s="31" t="s">
        <v>430</v>
      </c>
      <c r="Q131" s="32" t="s">
        <v>459</v>
      </c>
      <c r="R131" s="33" t="s">
        <v>419</v>
      </c>
      <c r="S131" s="34" t="str">
        <f t="shared" si="16"/>
        <v>Al</v>
      </c>
      <c r="T131" s="35"/>
      <c r="U131" s="35"/>
      <c r="V131" s="35"/>
      <c r="W131" s="35"/>
      <c r="X131" s="35"/>
      <c r="Y131" s="35"/>
      <c r="Z131" s="35"/>
      <c r="AA131" s="1"/>
      <c r="AB131" s="36">
        <f t="shared" si="26"/>
        <v>0.63269348689507254</v>
      </c>
      <c r="AC131" s="36">
        <f t="shared" si="20"/>
        <v>0</v>
      </c>
      <c r="AD131" s="36">
        <f t="shared" si="21"/>
        <v>0</v>
      </c>
      <c r="AE131" s="36">
        <f t="shared" si="22"/>
        <v>0.63269348689507254</v>
      </c>
      <c r="AF131" s="37"/>
      <c r="AG131" s="37">
        <f t="shared" si="30"/>
        <v>0.63269348689507254</v>
      </c>
      <c r="AH131" s="37">
        <f t="shared" si="31"/>
        <v>0</v>
      </c>
      <c r="AI131" s="37">
        <f t="shared" si="32"/>
        <v>0</v>
      </c>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row>
    <row r="132" spans="1:786" s="83" customFormat="1" ht="15.6" x14ac:dyDescent="0.3">
      <c r="A132" s="42">
        <v>3</v>
      </c>
      <c r="B132" s="46" t="s">
        <v>460</v>
      </c>
      <c r="C132" s="24" t="s">
        <v>56</v>
      </c>
      <c r="D132" s="25" t="s">
        <v>176</v>
      </c>
      <c r="E132" s="25" t="s">
        <v>194</v>
      </c>
      <c r="F132" s="25"/>
      <c r="G132" s="81"/>
      <c r="H132" s="25">
        <v>1</v>
      </c>
      <c r="I132" s="25" t="s">
        <v>51</v>
      </c>
      <c r="J132" s="25" t="s">
        <v>114</v>
      </c>
      <c r="K132" s="27">
        <v>2002</v>
      </c>
      <c r="L132" s="28">
        <v>37568</v>
      </c>
      <c r="M132" s="29">
        <v>4500</v>
      </c>
      <c r="N132" s="30"/>
      <c r="O132" s="30"/>
      <c r="P132" s="31" t="s">
        <v>383</v>
      </c>
      <c r="Q132" s="32" t="s">
        <v>461</v>
      </c>
      <c r="R132" s="33" t="s">
        <v>462</v>
      </c>
      <c r="S132" s="34" t="str">
        <f t="shared" si="16"/>
        <v>Cu</v>
      </c>
      <c r="T132" s="35">
        <v>580</v>
      </c>
      <c r="U132" s="35">
        <v>1.1000000000000001</v>
      </c>
      <c r="V132" s="35"/>
      <c r="W132" s="35">
        <v>1.1000000000000001</v>
      </c>
      <c r="X132" s="35" t="s">
        <v>463</v>
      </c>
      <c r="Y132" s="35">
        <v>200</v>
      </c>
      <c r="Z132" s="35" t="s">
        <v>294</v>
      </c>
      <c r="AA132" s="1"/>
      <c r="AB132" s="36">
        <f t="shared" si="26"/>
        <v>2.3726005758565221E-3</v>
      </c>
      <c r="AC132" s="36">
        <f t="shared" si="20"/>
        <v>0</v>
      </c>
      <c r="AD132" s="36">
        <f t="shared" si="21"/>
        <v>0</v>
      </c>
      <c r="AE132" s="36">
        <f t="shared" si="22"/>
        <v>2.3726005758565221E-3</v>
      </c>
      <c r="AF132" s="37"/>
      <c r="AG132" s="37">
        <f t="shared" si="30"/>
        <v>0</v>
      </c>
      <c r="AH132" s="37">
        <f t="shared" si="31"/>
        <v>0</v>
      </c>
      <c r="AI132" s="37">
        <f t="shared" si="32"/>
        <v>2.3726005758565221E-3</v>
      </c>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row>
    <row r="133" spans="1:786" s="83" customFormat="1" ht="15.6" x14ac:dyDescent="0.3">
      <c r="A133" s="42">
        <v>3</v>
      </c>
      <c r="B133" s="46" t="s">
        <v>464</v>
      </c>
      <c r="C133" s="24" t="s">
        <v>56</v>
      </c>
      <c r="D133" s="25" t="s">
        <v>176</v>
      </c>
      <c r="E133" s="25" t="s">
        <v>194</v>
      </c>
      <c r="F133" s="25"/>
      <c r="G133" s="81"/>
      <c r="H133" s="25">
        <v>1</v>
      </c>
      <c r="I133" s="25" t="s">
        <v>51</v>
      </c>
      <c r="J133" s="25" t="s">
        <v>114</v>
      </c>
      <c r="K133" s="27">
        <v>2002</v>
      </c>
      <c r="L133" s="28">
        <v>37521</v>
      </c>
      <c r="M133" s="29">
        <v>8000</v>
      </c>
      <c r="N133" s="30"/>
      <c r="O133" s="30"/>
      <c r="P133" s="31" t="s">
        <v>383</v>
      </c>
      <c r="Q133" s="32" t="s">
        <v>461</v>
      </c>
      <c r="R133" s="33" t="s">
        <v>462</v>
      </c>
      <c r="S133" s="34" t="str">
        <f t="shared" si="16"/>
        <v>Cu</v>
      </c>
      <c r="T133" s="35">
        <v>580</v>
      </c>
      <c r="U133" s="35">
        <v>1.1000000000000001</v>
      </c>
      <c r="V133" s="35"/>
      <c r="W133" s="35">
        <v>1.1000000000000001</v>
      </c>
      <c r="X133" s="35" t="s">
        <v>463</v>
      </c>
      <c r="Y133" s="35">
        <v>200</v>
      </c>
      <c r="Z133" s="35" t="s">
        <v>294</v>
      </c>
      <c r="AA133" s="1"/>
      <c r="AB133" s="36">
        <f t="shared" si="26"/>
        <v>4.2179565793004836E-3</v>
      </c>
      <c r="AC133" s="36">
        <f t="shared" si="20"/>
        <v>0</v>
      </c>
      <c r="AD133" s="36">
        <f t="shared" si="21"/>
        <v>0</v>
      </c>
      <c r="AE133" s="36">
        <f t="shared" si="22"/>
        <v>4.2179565793004836E-3</v>
      </c>
      <c r="AF133" s="37"/>
      <c r="AG133" s="37">
        <f t="shared" si="30"/>
        <v>0</v>
      </c>
      <c r="AH133" s="37">
        <f t="shared" si="31"/>
        <v>0</v>
      </c>
      <c r="AI133" s="37">
        <f t="shared" si="32"/>
        <v>4.2179565793004836E-3</v>
      </c>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row>
    <row r="134" spans="1:786" s="83" customFormat="1" ht="42" customHeight="1" x14ac:dyDescent="0.3">
      <c r="A134" s="58">
        <v>1</v>
      </c>
      <c r="B134" s="46" t="s">
        <v>465</v>
      </c>
      <c r="C134" s="24" t="s">
        <v>215</v>
      </c>
      <c r="D134" s="25"/>
      <c r="E134" s="25"/>
      <c r="F134" s="25"/>
      <c r="G134" s="81">
        <v>47000000</v>
      </c>
      <c r="H134" s="25">
        <v>1</v>
      </c>
      <c r="I134" s="25" t="s">
        <v>51</v>
      </c>
      <c r="J134" s="25" t="s">
        <v>114</v>
      </c>
      <c r="K134" s="27">
        <v>2002</v>
      </c>
      <c r="L134" s="28">
        <v>37510</v>
      </c>
      <c r="M134" s="29">
        <v>1000000</v>
      </c>
      <c r="N134" s="30"/>
      <c r="O134" s="30"/>
      <c r="P134" s="31" t="s">
        <v>466</v>
      </c>
      <c r="Q134" s="32" t="s">
        <v>467</v>
      </c>
      <c r="R134" s="33" t="s">
        <v>293</v>
      </c>
      <c r="S134" s="34" t="str">
        <f t="shared" si="16"/>
        <v>Cu Au</v>
      </c>
      <c r="T134" s="35">
        <v>187</v>
      </c>
      <c r="U134" s="35">
        <v>0.36</v>
      </c>
      <c r="V134" s="35">
        <v>0.93</v>
      </c>
      <c r="W134" s="35">
        <v>1.105946996091747</v>
      </c>
      <c r="X134" s="35">
        <v>1980</v>
      </c>
      <c r="Y134" s="35">
        <v>97</v>
      </c>
      <c r="Z134" s="35" t="s">
        <v>294</v>
      </c>
      <c r="AA134" s="1"/>
      <c r="AB134" s="36">
        <f t="shared" si="26"/>
        <v>0.5272445724125604</v>
      </c>
      <c r="AC134" s="36">
        <f t="shared" si="20"/>
        <v>0</v>
      </c>
      <c r="AD134" s="36">
        <f t="shared" si="21"/>
        <v>0</v>
      </c>
      <c r="AE134" s="36">
        <f t="shared" si="22"/>
        <v>0.5272445724125604</v>
      </c>
      <c r="AF134" s="37"/>
      <c r="AG134" s="37">
        <f t="shared" si="30"/>
        <v>0.5272445724125604</v>
      </c>
      <c r="AH134" s="37">
        <f t="shared" si="31"/>
        <v>0</v>
      </c>
      <c r="AI134" s="37">
        <f t="shared" si="32"/>
        <v>0</v>
      </c>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row>
    <row r="135" spans="1:786" s="83" customFormat="1" ht="40.200000000000003" customHeight="1" x14ac:dyDescent="0.3">
      <c r="A135" s="42">
        <v>3</v>
      </c>
      <c r="B135" s="46" t="s">
        <v>468</v>
      </c>
      <c r="C135" s="24" t="s">
        <v>215</v>
      </c>
      <c r="D135" s="25"/>
      <c r="E135" s="25"/>
      <c r="F135" s="25"/>
      <c r="G135" s="81"/>
      <c r="H135" s="25">
        <v>1</v>
      </c>
      <c r="I135" s="25" t="s">
        <v>51</v>
      </c>
      <c r="J135" s="25" t="s">
        <v>114</v>
      </c>
      <c r="K135" s="27">
        <v>2002</v>
      </c>
      <c r="L135" s="28">
        <v>37495</v>
      </c>
      <c r="M135" s="29"/>
      <c r="N135" s="30"/>
      <c r="O135" s="30"/>
      <c r="P135" s="31" t="s">
        <v>466</v>
      </c>
      <c r="Q135" s="32" t="s">
        <v>469</v>
      </c>
      <c r="R135" s="33" t="s">
        <v>293</v>
      </c>
      <c r="S135" s="34" t="str">
        <f t="shared" si="16"/>
        <v>Cu Au</v>
      </c>
      <c r="T135" s="35">
        <v>187</v>
      </c>
      <c r="U135" s="35">
        <v>0.36</v>
      </c>
      <c r="V135" s="35">
        <v>0.93</v>
      </c>
      <c r="W135" s="35">
        <v>1.105946996091747</v>
      </c>
      <c r="X135" s="35">
        <v>1980</v>
      </c>
      <c r="Y135" s="35">
        <v>97</v>
      </c>
      <c r="Z135" s="35" t="s">
        <v>294</v>
      </c>
      <c r="AA135" s="1"/>
      <c r="AB135" s="36">
        <f t="shared" si="26"/>
        <v>0</v>
      </c>
      <c r="AC135" s="36">
        <f t="shared" si="20"/>
        <v>0</v>
      </c>
      <c r="AD135" s="36">
        <f t="shared" si="21"/>
        <v>0</v>
      </c>
      <c r="AE135" s="36">
        <f t="shared" si="22"/>
        <v>0</v>
      </c>
      <c r="AF135" s="37"/>
      <c r="AG135" s="37">
        <f t="shared" si="30"/>
        <v>0</v>
      </c>
      <c r="AH135" s="37">
        <f t="shared" si="31"/>
        <v>0</v>
      </c>
      <c r="AI135" s="37">
        <f t="shared" si="32"/>
        <v>0</v>
      </c>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row>
    <row r="136" spans="1:786" s="83" customFormat="1" ht="28.8" customHeight="1" x14ac:dyDescent="0.3">
      <c r="A136" s="44">
        <v>4</v>
      </c>
      <c r="B136" s="46" t="s">
        <v>470</v>
      </c>
      <c r="C136" s="24" t="s">
        <v>471</v>
      </c>
      <c r="D136" s="25" t="s">
        <v>472</v>
      </c>
      <c r="E136" s="25" t="s">
        <v>473</v>
      </c>
      <c r="F136" s="94" t="s">
        <v>474</v>
      </c>
      <c r="G136" s="81">
        <v>290000</v>
      </c>
      <c r="H136" s="25">
        <v>2</v>
      </c>
      <c r="I136" s="25" t="s">
        <v>51</v>
      </c>
      <c r="J136" s="25" t="s">
        <v>475</v>
      </c>
      <c r="K136" s="27">
        <v>2002</v>
      </c>
      <c r="L136" s="90">
        <v>37469</v>
      </c>
      <c r="M136" s="29"/>
      <c r="N136" s="95"/>
      <c r="O136" s="30">
        <v>0</v>
      </c>
      <c r="P136" s="31" t="s">
        <v>476</v>
      </c>
      <c r="Q136" s="32" t="s">
        <v>477</v>
      </c>
      <c r="R136" s="33" t="s">
        <v>478</v>
      </c>
      <c r="S136" s="34" t="str">
        <f t="shared" si="16"/>
        <v>Cu Pb Zn</v>
      </c>
      <c r="T136" s="35"/>
      <c r="U136" s="35"/>
      <c r="V136" s="35"/>
      <c r="W136" s="35"/>
      <c r="X136" s="35"/>
      <c r="Y136" s="35">
        <v>1988</v>
      </c>
      <c r="Z136" s="35"/>
      <c r="AA136" s="65"/>
      <c r="AB136" s="36">
        <f t="shared" si="26"/>
        <v>0</v>
      </c>
      <c r="AC136" s="36">
        <f t="shared" si="20"/>
        <v>0</v>
      </c>
      <c r="AD136" s="36">
        <f t="shared" si="21"/>
        <v>0</v>
      </c>
      <c r="AE136" s="36">
        <f t="shared" si="22"/>
        <v>0</v>
      </c>
      <c r="AF136" s="37"/>
      <c r="AG136" s="37">
        <f t="shared" si="30"/>
        <v>0</v>
      </c>
      <c r="AH136" s="37">
        <f t="shared" si="31"/>
        <v>0</v>
      </c>
      <c r="AI136" s="37">
        <f t="shared" si="32"/>
        <v>0</v>
      </c>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row>
    <row r="137" spans="1:786" s="83" customFormat="1" ht="48" x14ac:dyDescent="0.3">
      <c r="A137" s="44">
        <v>4</v>
      </c>
      <c r="B137" s="46" t="s">
        <v>479</v>
      </c>
      <c r="C137" s="24" t="s">
        <v>61</v>
      </c>
      <c r="D137" s="25"/>
      <c r="E137" s="25"/>
      <c r="F137" s="25"/>
      <c r="G137" s="81"/>
      <c r="H137" s="25">
        <v>3</v>
      </c>
      <c r="I137" s="25" t="s">
        <v>208</v>
      </c>
      <c r="J137" s="25" t="s">
        <v>208</v>
      </c>
      <c r="K137" s="27">
        <v>2001</v>
      </c>
      <c r="L137" s="28">
        <v>37180</v>
      </c>
      <c r="M137" s="29"/>
      <c r="N137" s="30"/>
      <c r="O137" s="30"/>
      <c r="P137" s="31" t="s">
        <v>480</v>
      </c>
      <c r="Q137" s="32" t="s">
        <v>481</v>
      </c>
      <c r="R137" s="33"/>
      <c r="S137" s="34" t="str">
        <f t="shared" si="16"/>
        <v>Au</v>
      </c>
      <c r="T137" s="35"/>
      <c r="U137" s="35"/>
      <c r="V137" s="35"/>
      <c r="W137" s="35"/>
      <c r="X137" s="35"/>
      <c r="Y137" s="35"/>
      <c r="Z137" s="35"/>
      <c r="AA137" s="1"/>
      <c r="AB137" s="36">
        <f t="shared" si="26"/>
        <v>0</v>
      </c>
      <c r="AC137" s="36">
        <f t="shared" si="20"/>
        <v>0</v>
      </c>
      <c r="AD137" s="36">
        <f t="shared" si="21"/>
        <v>0</v>
      </c>
      <c r="AE137" s="36">
        <f t="shared" si="22"/>
        <v>0</v>
      </c>
      <c r="AF137" s="37"/>
      <c r="AG137" s="37">
        <f t="shared" si="30"/>
        <v>0</v>
      </c>
      <c r="AH137" s="37">
        <f t="shared" si="31"/>
        <v>0</v>
      </c>
      <c r="AI137" s="37">
        <f t="shared" si="32"/>
        <v>0</v>
      </c>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row>
    <row r="138" spans="1:786" s="83" customFormat="1" ht="36" x14ac:dyDescent="0.3">
      <c r="A138" s="44">
        <v>4</v>
      </c>
      <c r="B138" s="46" t="s">
        <v>482</v>
      </c>
      <c r="C138" s="24" t="s">
        <v>56</v>
      </c>
      <c r="D138" s="25" t="s">
        <v>43</v>
      </c>
      <c r="E138" s="25" t="s">
        <v>400</v>
      </c>
      <c r="F138" s="25">
        <v>130</v>
      </c>
      <c r="G138" s="81">
        <v>16000000</v>
      </c>
      <c r="H138" s="25">
        <v>2</v>
      </c>
      <c r="I138" s="25" t="s">
        <v>44</v>
      </c>
      <c r="J138" s="25" t="s">
        <v>360</v>
      </c>
      <c r="K138" s="27">
        <v>2001</v>
      </c>
      <c r="L138" s="28">
        <v>37068</v>
      </c>
      <c r="M138" s="29" t="s">
        <v>483</v>
      </c>
      <c r="N138" s="30"/>
      <c r="O138" s="30"/>
      <c r="P138" s="31"/>
      <c r="Q138" s="32" t="s">
        <v>484</v>
      </c>
      <c r="R138" s="33"/>
      <c r="S138" s="34" t="str">
        <f t="shared" si="16"/>
        <v>Cu</v>
      </c>
      <c r="T138" s="35"/>
      <c r="U138" s="35"/>
      <c r="V138" s="35"/>
      <c r="W138" s="35"/>
      <c r="X138" s="35"/>
      <c r="Y138" s="35"/>
      <c r="Z138" s="35"/>
      <c r="AA138" s="1"/>
      <c r="AB138" s="36"/>
      <c r="AC138" s="36"/>
      <c r="AD138" s="36"/>
      <c r="AE138" s="36"/>
      <c r="AF138" s="37"/>
      <c r="AG138" s="37"/>
      <c r="AH138" s="37"/>
      <c r="AI138" s="37"/>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row>
    <row r="139" spans="1:786" s="83" customFormat="1" ht="24.6" customHeight="1" x14ac:dyDescent="0.3">
      <c r="A139" s="40">
        <v>2</v>
      </c>
      <c r="B139" s="46" t="s">
        <v>485</v>
      </c>
      <c r="C139" s="24" t="s">
        <v>118</v>
      </c>
      <c r="D139" s="25"/>
      <c r="E139" s="25"/>
      <c r="F139" s="25"/>
      <c r="G139" s="81"/>
      <c r="H139" s="25">
        <v>1</v>
      </c>
      <c r="I139" s="25" t="s">
        <v>44</v>
      </c>
      <c r="J139" s="25" t="s">
        <v>208</v>
      </c>
      <c r="K139" s="27">
        <v>2001</v>
      </c>
      <c r="L139" s="28">
        <v>37064</v>
      </c>
      <c r="M139" s="29"/>
      <c r="N139" s="30">
        <v>8</v>
      </c>
      <c r="O139" s="30">
        <v>2</v>
      </c>
      <c r="P139" s="31" t="s">
        <v>83</v>
      </c>
      <c r="Q139" s="32" t="s">
        <v>486</v>
      </c>
      <c r="R139" s="33" t="s">
        <v>398</v>
      </c>
      <c r="S139" s="34" t="str">
        <f t="shared" si="16"/>
        <v>Fe</v>
      </c>
      <c r="T139" s="35"/>
      <c r="U139" s="35"/>
      <c r="V139" s="35"/>
      <c r="W139" s="35"/>
      <c r="X139" s="35"/>
      <c r="Y139" s="35"/>
      <c r="Z139" s="35"/>
      <c r="AA139" s="1"/>
      <c r="AB139" s="36">
        <f t="shared" ref="AB139:AB158" si="33">M139/1896653</f>
        <v>0</v>
      </c>
      <c r="AC139" s="36">
        <f t="shared" ref="AC139:AC158" si="34">N139/39</f>
        <v>0.20512820512820512</v>
      </c>
      <c r="AD139" s="36">
        <f t="shared" ref="AD139:AD158" si="35">O139/14</f>
        <v>0.14285714285714285</v>
      </c>
      <c r="AE139" s="36">
        <f t="shared" ref="AE139:AE158" si="36">SUM(AB139:AD139)</f>
        <v>0.34798534798534797</v>
      </c>
      <c r="AF139" s="37"/>
      <c r="AG139" s="37">
        <f t="shared" ref="AG139:AG158" si="37">IF(A139=1,AE139,0)</f>
        <v>0</v>
      </c>
      <c r="AH139" s="37">
        <f t="shared" ref="AH139:AH158" si="38">IF(A139=2,AE139,0)</f>
        <v>0.34798534798534797</v>
      </c>
      <c r="AI139" s="37">
        <f t="shared" ref="AI139:AI158" si="39">IF(A139=3,AE139,0)</f>
        <v>0</v>
      </c>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row>
    <row r="140" spans="1:786" s="83" customFormat="1" ht="15.6" x14ac:dyDescent="0.3">
      <c r="A140" s="58">
        <v>1</v>
      </c>
      <c r="B140" s="46" t="s">
        <v>487</v>
      </c>
      <c r="C140" s="24" t="s">
        <v>49</v>
      </c>
      <c r="D140" s="25" t="s">
        <v>176</v>
      </c>
      <c r="E140" s="25"/>
      <c r="F140" s="25"/>
      <c r="G140" s="81"/>
      <c r="H140" s="25">
        <v>1</v>
      </c>
      <c r="I140" s="25" t="s">
        <v>44</v>
      </c>
      <c r="J140" s="25" t="s">
        <v>208</v>
      </c>
      <c r="K140" s="27">
        <v>2000</v>
      </c>
      <c r="L140" s="28">
        <v>36817</v>
      </c>
      <c r="M140" s="29"/>
      <c r="N140" s="30"/>
      <c r="O140" s="30">
        <v>28</v>
      </c>
      <c r="P140" s="31" t="s">
        <v>488</v>
      </c>
      <c r="Q140" s="32" t="s">
        <v>489</v>
      </c>
      <c r="R140" s="33"/>
      <c r="S140" s="34" t="str">
        <f t="shared" si="16"/>
        <v>Sn</v>
      </c>
      <c r="T140" s="35"/>
      <c r="U140" s="35"/>
      <c r="V140" s="35"/>
      <c r="W140" s="35"/>
      <c r="X140" s="35"/>
      <c r="Y140" s="35"/>
      <c r="Z140" s="35" t="s">
        <v>490</v>
      </c>
      <c r="AA140" s="1"/>
      <c r="AB140" s="36">
        <f t="shared" si="33"/>
        <v>0</v>
      </c>
      <c r="AC140" s="36">
        <f t="shared" si="34"/>
        <v>0</v>
      </c>
      <c r="AD140" s="36">
        <f t="shared" si="35"/>
        <v>2</v>
      </c>
      <c r="AE140" s="36">
        <f t="shared" si="36"/>
        <v>2</v>
      </c>
      <c r="AF140" s="37"/>
      <c r="AG140" s="37">
        <f t="shared" si="37"/>
        <v>2</v>
      </c>
      <c r="AH140" s="37">
        <f t="shared" si="38"/>
        <v>0</v>
      </c>
      <c r="AI140" s="37">
        <f t="shared" si="39"/>
        <v>0</v>
      </c>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row>
    <row r="141" spans="1:786" s="83" customFormat="1" ht="36" x14ac:dyDescent="0.3">
      <c r="A141" s="58">
        <v>1</v>
      </c>
      <c r="B141" s="46" t="s">
        <v>491</v>
      </c>
      <c r="C141" s="24" t="s">
        <v>129</v>
      </c>
      <c r="D141" s="25"/>
      <c r="E141" s="25"/>
      <c r="F141" s="25"/>
      <c r="G141" s="81">
        <v>7500000</v>
      </c>
      <c r="H141" s="25">
        <v>1</v>
      </c>
      <c r="I141" s="25" t="s">
        <v>44</v>
      </c>
      <c r="J141" s="25" t="s">
        <v>218</v>
      </c>
      <c r="K141" s="27">
        <v>2000</v>
      </c>
      <c r="L141" s="28">
        <v>36810</v>
      </c>
      <c r="M141" s="29">
        <v>1068500</v>
      </c>
      <c r="N141" s="30">
        <v>120</v>
      </c>
      <c r="O141" s="30"/>
      <c r="P141" s="31" t="s">
        <v>492</v>
      </c>
      <c r="Q141" s="32" t="s">
        <v>493</v>
      </c>
      <c r="R141" s="33"/>
      <c r="S141" s="34" t="str">
        <f t="shared" si="16"/>
        <v>Coal</v>
      </c>
      <c r="T141" s="35"/>
      <c r="U141" s="35"/>
      <c r="V141" s="35"/>
      <c r="W141" s="35"/>
      <c r="X141" s="35"/>
      <c r="Y141" s="35"/>
      <c r="Z141" s="35"/>
      <c r="AA141" s="1"/>
      <c r="AB141" s="36">
        <f t="shared" si="33"/>
        <v>0.56336082562282086</v>
      </c>
      <c r="AC141" s="36">
        <f t="shared" si="34"/>
        <v>3.0769230769230771</v>
      </c>
      <c r="AD141" s="36">
        <f t="shared" si="35"/>
        <v>0</v>
      </c>
      <c r="AE141" s="36">
        <f t="shared" si="36"/>
        <v>3.6402839025458977</v>
      </c>
      <c r="AF141" s="37"/>
      <c r="AG141" s="37">
        <f t="shared" si="37"/>
        <v>3.6402839025458977</v>
      </c>
      <c r="AH141" s="37">
        <f t="shared" si="38"/>
        <v>0</v>
      </c>
      <c r="AI141" s="37">
        <f t="shared" si="39"/>
        <v>0</v>
      </c>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row>
    <row r="142" spans="1:786" s="96" customFormat="1" ht="64.8" customHeight="1" x14ac:dyDescent="0.3">
      <c r="A142" s="58">
        <v>1</v>
      </c>
      <c r="B142" s="46" t="s">
        <v>494</v>
      </c>
      <c r="C142" s="24" t="s">
        <v>56</v>
      </c>
      <c r="D142" s="25" t="s">
        <v>43</v>
      </c>
      <c r="E142" s="25" t="s">
        <v>495</v>
      </c>
      <c r="F142" s="25">
        <v>15</v>
      </c>
      <c r="G142" s="81">
        <v>15000000</v>
      </c>
      <c r="H142" s="25">
        <v>1</v>
      </c>
      <c r="I142" s="25" t="s">
        <v>44</v>
      </c>
      <c r="J142" s="25" t="s">
        <v>52</v>
      </c>
      <c r="K142" s="27">
        <v>2000</v>
      </c>
      <c r="L142" s="28">
        <v>36777</v>
      </c>
      <c r="M142" s="29">
        <v>1800000</v>
      </c>
      <c r="N142" s="30">
        <v>5.2</v>
      </c>
      <c r="O142" s="30"/>
      <c r="P142" s="31" t="s">
        <v>496</v>
      </c>
      <c r="Q142" s="32" t="s">
        <v>497</v>
      </c>
      <c r="R142" s="33" t="s">
        <v>293</v>
      </c>
      <c r="S142" s="34" t="str">
        <f t="shared" si="16"/>
        <v>Cu</v>
      </c>
      <c r="T142" s="35">
        <v>1340</v>
      </c>
      <c r="U142" s="35">
        <v>0.4</v>
      </c>
      <c r="V142" s="35">
        <v>0.2</v>
      </c>
      <c r="W142" s="35">
        <v>0.5604187088369349</v>
      </c>
      <c r="X142" s="35">
        <v>1968</v>
      </c>
      <c r="Y142" s="35">
        <v>317</v>
      </c>
      <c r="Z142" s="35" t="s">
        <v>294</v>
      </c>
      <c r="AA142" s="1"/>
      <c r="AB142" s="36">
        <f t="shared" si="33"/>
        <v>0.94904023034260876</v>
      </c>
      <c r="AC142" s="36">
        <f t="shared" si="34"/>
        <v>0.13333333333333333</v>
      </c>
      <c r="AD142" s="36">
        <f t="shared" si="35"/>
        <v>0</v>
      </c>
      <c r="AE142" s="36">
        <f t="shared" si="36"/>
        <v>1.0823735636759422</v>
      </c>
      <c r="AF142" s="37"/>
      <c r="AG142" s="37">
        <f t="shared" si="37"/>
        <v>1.0823735636759422</v>
      </c>
      <c r="AH142" s="37">
        <f t="shared" si="38"/>
        <v>0</v>
      </c>
      <c r="AI142" s="37">
        <f t="shared" si="39"/>
        <v>0</v>
      </c>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row>
    <row r="143" spans="1:786" s="83" customFormat="1" ht="39.6" customHeight="1" x14ac:dyDescent="0.3">
      <c r="A143" s="42">
        <v>3</v>
      </c>
      <c r="B143" s="46" t="s">
        <v>498</v>
      </c>
      <c r="C143" s="24" t="s">
        <v>266</v>
      </c>
      <c r="D143" s="25"/>
      <c r="E143" s="25"/>
      <c r="F143" s="25"/>
      <c r="G143" s="81"/>
      <c r="H143" s="25">
        <v>1</v>
      </c>
      <c r="I143" s="25" t="s">
        <v>44</v>
      </c>
      <c r="J143" s="25" t="s">
        <v>114</v>
      </c>
      <c r="K143" s="27">
        <v>2000</v>
      </c>
      <c r="L143" s="97">
        <v>36595</v>
      </c>
      <c r="M143" s="29">
        <v>20000</v>
      </c>
      <c r="N143" s="30"/>
      <c r="O143" s="30"/>
      <c r="P143" s="31" t="s">
        <v>499</v>
      </c>
      <c r="Q143" s="32" t="s">
        <v>500</v>
      </c>
      <c r="R143" s="33"/>
      <c r="S143" s="34" t="str">
        <f t="shared" si="16"/>
        <v>Pb Zn</v>
      </c>
      <c r="T143" s="35"/>
      <c r="U143" s="35"/>
      <c r="V143" s="35"/>
      <c r="W143" s="35"/>
      <c r="X143" s="35"/>
      <c r="Y143" s="35"/>
      <c r="Z143" s="35" t="s">
        <v>294</v>
      </c>
      <c r="AA143" s="1"/>
      <c r="AB143" s="36">
        <f t="shared" si="33"/>
        <v>1.0544891448251209E-2</v>
      </c>
      <c r="AC143" s="36">
        <f t="shared" si="34"/>
        <v>0</v>
      </c>
      <c r="AD143" s="36">
        <f t="shared" si="35"/>
        <v>0</v>
      </c>
      <c r="AE143" s="36">
        <f t="shared" si="36"/>
        <v>1.0544891448251209E-2</v>
      </c>
      <c r="AF143" s="37"/>
      <c r="AG143" s="37">
        <f t="shared" si="37"/>
        <v>0</v>
      </c>
      <c r="AH143" s="37">
        <f t="shared" si="38"/>
        <v>0</v>
      </c>
      <c r="AI143" s="37">
        <f t="shared" si="39"/>
        <v>1.0544891448251209E-2</v>
      </c>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row>
    <row r="144" spans="1:786" s="83" customFormat="1" ht="36" x14ac:dyDescent="0.3">
      <c r="A144" s="58">
        <v>1</v>
      </c>
      <c r="B144" s="46" t="s">
        <v>501</v>
      </c>
      <c r="C144" s="24" t="s">
        <v>61</v>
      </c>
      <c r="D144" s="25" t="s">
        <v>502</v>
      </c>
      <c r="E144" s="25" t="s">
        <v>194</v>
      </c>
      <c r="F144" s="25">
        <v>7</v>
      </c>
      <c r="G144" s="81">
        <v>800000</v>
      </c>
      <c r="H144" s="25">
        <v>1</v>
      </c>
      <c r="I144" s="25" t="s">
        <v>44</v>
      </c>
      <c r="J144" s="25" t="s">
        <v>45</v>
      </c>
      <c r="K144" s="27">
        <v>2000</v>
      </c>
      <c r="L144" s="28">
        <v>36555</v>
      </c>
      <c r="M144" s="29">
        <v>100000</v>
      </c>
      <c r="N144" s="30">
        <v>100</v>
      </c>
      <c r="O144" s="30"/>
      <c r="P144" s="31" t="s">
        <v>503</v>
      </c>
      <c r="Q144" s="32" t="s">
        <v>504</v>
      </c>
      <c r="R144" s="33" t="s">
        <v>505</v>
      </c>
      <c r="S144" s="34" t="str">
        <f t="shared" si="16"/>
        <v>Au</v>
      </c>
      <c r="T144" s="35"/>
      <c r="U144" s="35"/>
      <c r="V144" s="35"/>
      <c r="W144" s="35"/>
      <c r="X144" s="35">
        <v>1999</v>
      </c>
      <c r="Y144" s="35"/>
      <c r="Z144" s="35" t="s">
        <v>506</v>
      </c>
      <c r="AA144" s="1"/>
      <c r="AB144" s="36">
        <f t="shared" si="33"/>
        <v>5.2724457241256045E-2</v>
      </c>
      <c r="AC144" s="36">
        <f t="shared" si="34"/>
        <v>2.5641025641025643</v>
      </c>
      <c r="AD144" s="36">
        <f t="shared" si="35"/>
        <v>0</v>
      </c>
      <c r="AE144" s="36">
        <f t="shared" si="36"/>
        <v>2.6168270213438203</v>
      </c>
      <c r="AF144" s="37"/>
      <c r="AG144" s="37">
        <f t="shared" si="37"/>
        <v>2.6168270213438203</v>
      </c>
      <c r="AH144" s="37">
        <f t="shared" si="38"/>
        <v>0</v>
      </c>
      <c r="AI144" s="37">
        <f t="shared" si="39"/>
        <v>0</v>
      </c>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row>
    <row r="145" spans="1:781" s="83" customFormat="1" ht="15.6" x14ac:dyDescent="0.3">
      <c r="A145" s="58">
        <v>1</v>
      </c>
      <c r="B145" s="98" t="s">
        <v>507</v>
      </c>
      <c r="C145" s="99" t="s">
        <v>56</v>
      </c>
      <c r="D145" s="100"/>
      <c r="E145" s="100"/>
      <c r="F145" s="100"/>
      <c r="G145" s="50"/>
      <c r="H145" s="100">
        <v>1</v>
      </c>
      <c r="I145" s="100" t="s">
        <v>51</v>
      </c>
      <c r="J145" s="100" t="s">
        <v>45</v>
      </c>
      <c r="K145" s="101">
        <v>1999</v>
      </c>
      <c r="L145" s="66">
        <v>36381</v>
      </c>
      <c r="M145" s="102">
        <v>5700000</v>
      </c>
      <c r="N145" s="103"/>
      <c r="O145" s="103"/>
      <c r="P145" s="54" t="s">
        <v>508</v>
      </c>
      <c r="Q145" s="80" t="s">
        <v>509</v>
      </c>
      <c r="R145" s="33" t="s">
        <v>293</v>
      </c>
      <c r="S145" s="34" t="str">
        <f t="shared" si="16"/>
        <v>Cu</v>
      </c>
      <c r="T145" s="35">
        <v>2000</v>
      </c>
      <c r="U145" s="35">
        <v>0.34</v>
      </c>
      <c r="V145" s="35">
        <v>0.24</v>
      </c>
      <c r="W145" s="35">
        <v>0.53250245060432189</v>
      </c>
      <c r="X145" s="35">
        <v>1955</v>
      </c>
      <c r="Y145" s="35">
        <v>575</v>
      </c>
      <c r="Z145" s="35" t="s">
        <v>294</v>
      </c>
      <c r="AA145" s="1"/>
      <c r="AB145" s="36">
        <f t="shared" si="33"/>
        <v>3.0052940627515947</v>
      </c>
      <c r="AC145" s="36">
        <f t="shared" si="34"/>
        <v>0</v>
      </c>
      <c r="AD145" s="36">
        <f t="shared" si="35"/>
        <v>0</v>
      </c>
      <c r="AE145" s="36">
        <f t="shared" si="36"/>
        <v>3.0052940627515947</v>
      </c>
      <c r="AF145" s="37"/>
      <c r="AG145" s="37">
        <f t="shared" si="37"/>
        <v>3.0052940627515947</v>
      </c>
      <c r="AH145" s="37">
        <f t="shared" si="38"/>
        <v>0</v>
      </c>
      <c r="AI145" s="37">
        <f t="shared" si="39"/>
        <v>0</v>
      </c>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row>
    <row r="146" spans="1:781" s="83" customFormat="1" ht="24" x14ac:dyDescent="0.3">
      <c r="A146" s="42">
        <v>3</v>
      </c>
      <c r="B146" s="98" t="s">
        <v>510</v>
      </c>
      <c r="C146" s="99" t="s">
        <v>204</v>
      </c>
      <c r="D146" s="100" t="s">
        <v>511</v>
      </c>
      <c r="E146" s="100"/>
      <c r="F146" s="100"/>
      <c r="G146" s="50"/>
      <c r="H146" s="100">
        <v>1</v>
      </c>
      <c r="I146" s="100" t="s">
        <v>44</v>
      </c>
      <c r="J146" s="100" t="s">
        <v>57</v>
      </c>
      <c r="K146" s="101">
        <v>1999</v>
      </c>
      <c r="L146" s="66">
        <v>36316</v>
      </c>
      <c r="M146" s="102">
        <v>10000</v>
      </c>
      <c r="N146" s="103"/>
      <c r="O146" s="103"/>
      <c r="P146" s="54" t="s">
        <v>512</v>
      </c>
      <c r="Q146" s="80" t="s">
        <v>513</v>
      </c>
      <c r="R146" s="33"/>
      <c r="S146" s="34" t="str">
        <f t="shared" ref="S146:S158" si="40">C146</f>
        <v>Au Ag</v>
      </c>
      <c r="T146" s="35"/>
      <c r="U146" s="35"/>
      <c r="V146" s="35"/>
      <c r="W146" s="35"/>
      <c r="X146" s="35"/>
      <c r="Y146" s="35"/>
      <c r="Z146" s="35"/>
      <c r="AA146" s="1"/>
      <c r="AB146" s="36">
        <f t="shared" si="33"/>
        <v>5.2724457241256047E-3</v>
      </c>
      <c r="AC146" s="36">
        <f t="shared" si="34"/>
        <v>0</v>
      </c>
      <c r="AD146" s="36">
        <f t="shared" si="35"/>
        <v>0</v>
      </c>
      <c r="AE146" s="36">
        <f t="shared" si="36"/>
        <v>5.2724457241256047E-3</v>
      </c>
      <c r="AF146" s="37"/>
      <c r="AG146" s="37">
        <f t="shared" si="37"/>
        <v>0</v>
      </c>
      <c r="AH146" s="37">
        <f t="shared" si="38"/>
        <v>0</v>
      </c>
      <c r="AI146" s="37">
        <f t="shared" si="39"/>
        <v>5.2724457241256047E-3</v>
      </c>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row>
    <row r="147" spans="1:781" s="83" customFormat="1" ht="24" x14ac:dyDescent="0.3">
      <c r="A147" s="40">
        <v>2</v>
      </c>
      <c r="B147" s="98" t="s">
        <v>514</v>
      </c>
      <c r="C147" s="100" t="s">
        <v>61</v>
      </c>
      <c r="D147" s="100"/>
      <c r="E147" s="100"/>
      <c r="F147" s="100"/>
      <c r="G147" s="50"/>
      <c r="H147" s="100">
        <v>2</v>
      </c>
      <c r="I147" s="100" t="s">
        <v>208</v>
      </c>
      <c r="J147" s="100" t="s">
        <v>208</v>
      </c>
      <c r="K147" s="101">
        <v>1999</v>
      </c>
      <c r="L147" s="66">
        <v>36276</v>
      </c>
      <c r="M147" s="102">
        <v>400000</v>
      </c>
      <c r="N147" s="103">
        <v>12</v>
      </c>
      <c r="O147" s="103">
        <v>4</v>
      </c>
      <c r="P147" s="54" t="s">
        <v>515</v>
      </c>
      <c r="Q147" s="80" t="s">
        <v>516</v>
      </c>
      <c r="R147" s="33" t="s">
        <v>517</v>
      </c>
      <c r="S147" s="34" t="str">
        <f t="shared" si="40"/>
        <v>Au</v>
      </c>
      <c r="T147" s="35"/>
      <c r="U147" s="35"/>
      <c r="V147" s="35"/>
      <c r="W147" s="35"/>
      <c r="X147" s="35"/>
      <c r="Y147" s="35"/>
      <c r="Z147" s="35"/>
      <c r="AA147" s="1"/>
      <c r="AB147" s="36">
        <f t="shared" si="33"/>
        <v>0.21089782896502418</v>
      </c>
      <c r="AC147" s="36">
        <f t="shared" si="34"/>
        <v>0.30769230769230771</v>
      </c>
      <c r="AD147" s="36">
        <f t="shared" si="35"/>
        <v>0.2857142857142857</v>
      </c>
      <c r="AE147" s="36">
        <f t="shared" si="36"/>
        <v>0.80430442237161759</v>
      </c>
      <c r="AF147" s="37"/>
      <c r="AG147" s="37">
        <f t="shared" si="37"/>
        <v>0</v>
      </c>
      <c r="AH147" s="37">
        <f t="shared" si="38"/>
        <v>0.80430442237161759</v>
      </c>
      <c r="AI147" s="37">
        <f t="shared" si="39"/>
        <v>0</v>
      </c>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row>
    <row r="148" spans="1:781" s="83" customFormat="1" ht="24" x14ac:dyDescent="0.3">
      <c r="A148" s="42">
        <v>3</v>
      </c>
      <c r="B148" s="98" t="s">
        <v>518</v>
      </c>
      <c r="C148" s="99" t="s">
        <v>239</v>
      </c>
      <c r="D148" s="100"/>
      <c r="E148" s="100"/>
      <c r="F148" s="100"/>
      <c r="G148" s="50"/>
      <c r="H148" s="100">
        <v>1</v>
      </c>
      <c r="I148" s="100" t="s">
        <v>44</v>
      </c>
      <c r="J148" s="100" t="s">
        <v>114</v>
      </c>
      <c r="K148" s="101">
        <v>1998</v>
      </c>
      <c r="L148" s="66">
        <v>36160</v>
      </c>
      <c r="M148" s="102">
        <v>50000</v>
      </c>
      <c r="N148" s="103"/>
      <c r="O148" s="103"/>
      <c r="P148" s="54" t="s">
        <v>492</v>
      </c>
      <c r="Q148" s="80" t="s">
        <v>519</v>
      </c>
      <c r="R148" s="33" t="s">
        <v>398</v>
      </c>
      <c r="S148" s="34" t="str">
        <f t="shared" si="40"/>
        <v>P</v>
      </c>
      <c r="T148" s="35"/>
      <c r="U148" s="35"/>
      <c r="V148" s="35"/>
      <c r="W148" s="35"/>
      <c r="X148" s="35"/>
      <c r="Y148" s="35"/>
      <c r="Z148" s="35"/>
      <c r="AA148" s="1"/>
      <c r="AB148" s="36">
        <f t="shared" si="33"/>
        <v>2.6362228620628023E-2</v>
      </c>
      <c r="AC148" s="36">
        <f t="shared" si="34"/>
        <v>0</v>
      </c>
      <c r="AD148" s="36">
        <f t="shared" si="35"/>
        <v>0</v>
      </c>
      <c r="AE148" s="36">
        <f t="shared" si="36"/>
        <v>2.6362228620628023E-2</v>
      </c>
      <c r="AF148" s="37"/>
      <c r="AG148" s="37">
        <f t="shared" si="37"/>
        <v>0</v>
      </c>
      <c r="AH148" s="37">
        <f t="shared" si="38"/>
        <v>0</v>
      </c>
      <c r="AI148" s="37">
        <f t="shared" si="39"/>
        <v>2.6362228620628023E-2</v>
      </c>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row>
    <row r="149" spans="1:781" s="1" customFormat="1" ht="15.6" x14ac:dyDescent="0.3">
      <c r="A149" s="42">
        <v>3</v>
      </c>
      <c r="B149" s="98" t="s">
        <v>520</v>
      </c>
      <c r="C149" s="99" t="s">
        <v>61</v>
      </c>
      <c r="D149" s="100"/>
      <c r="E149" s="100"/>
      <c r="F149" s="100"/>
      <c r="G149" s="50"/>
      <c r="H149" s="100">
        <v>1</v>
      </c>
      <c r="I149" s="100" t="s">
        <v>44</v>
      </c>
      <c r="J149" s="100" t="s">
        <v>114</v>
      </c>
      <c r="K149" s="101">
        <v>1998</v>
      </c>
      <c r="L149" s="66">
        <v>35973</v>
      </c>
      <c r="M149" s="102"/>
      <c r="N149" s="103"/>
      <c r="O149" s="103"/>
      <c r="P149" s="54" t="s">
        <v>508</v>
      </c>
      <c r="Q149" s="80" t="s">
        <v>521</v>
      </c>
      <c r="R149" s="33"/>
      <c r="S149" s="34" t="str">
        <f t="shared" si="40"/>
        <v>Au</v>
      </c>
      <c r="T149" s="35"/>
      <c r="U149" s="35"/>
      <c r="V149" s="35"/>
      <c r="W149" s="35"/>
      <c r="X149" s="35"/>
      <c r="Y149" s="35"/>
      <c r="Z149" s="35"/>
      <c r="AB149" s="36">
        <f t="shared" si="33"/>
        <v>0</v>
      </c>
      <c r="AC149" s="36">
        <f t="shared" si="34"/>
        <v>0</v>
      </c>
      <c r="AD149" s="36">
        <f t="shared" si="35"/>
        <v>0</v>
      </c>
      <c r="AE149" s="36">
        <f t="shared" si="36"/>
        <v>0</v>
      </c>
      <c r="AF149" s="37"/>
      <c r="AG149" s="37">
        <f t="shared" si="37"/>
        <v>0</v>
      </c>
      <c r="AH149" s="37">
        <f t="shared" si="38"/>
        <v>0</v>
      </c>
      <c r="AI149" s="37">
        <f t="shared" si="39"/>
        <v>0</v>
      </c>
    </row>
    <row r="150" spans="1:781" s="1" customFormat="1" ht="24" x14ac:dyDescent="0.3">
      <c r="A150" s="58">
        <v>1</v>
      </c>
      <c r="B150" s="98" t="s">
        <v>522</v>
      </c>
      <c r="C150" s="99" t="s">
        <v>266</v>
      </c>
      <c r="D150" s="100" t="s">
        <v>43</v>
      </c>
      <c r="E150" s="100" t="s">
        <v>400</v>
      </c>
      <c r="F150" s="100">
        <v>27</v>
      </c>
      <c r="G150" s="50">
        <v>15000000</v>
      </c>
      <c r="H150" s="100">
        <v>1</v>
      </c>
      <c r="I150" s="100" t="s">
        <v>44</v>
      </c>
      <c r="J150" s="100" t="s">
        <v>218</v>
      </c>
      <c r="K150" s="101">
        <v>1998</v>
      </c>
      <c r="L150" s="66">
        <v>35910</v>
      </c>
      <c r="M150" s="102">
        <v>6800000</v>
      </c>
      <c r="N150" s="103">
        <v>41</v>
      </c>
      <c r="O150" s="103"/>
      <c r="P150" s="54" t="s">
        <v>503</v>
      </c>
      <c r="Q150" s="80" t="s">
        <v>523</v>
      </c>
      <c r="R150" s="33" t="s">
        <v>478</v>
      </c>
      <c r="S150" s="34" t="str">
        <f t="shared" si="40"/>
        <v>Pb Zn</v>
      </c>
      <c r="T150" s="35">
        <v>161</v>
      </c>
      <c r="U150" s="35">
        <v>0.44</v>
      </c>
      <c r="V150" s="35"/>
      <c r="W150" s="35">
        <v>2.5392712696151634</v>
      </c>
      <c r="X150" s="35">
        <v>1979</v>
      </c>
      <c r="Y150" s="35"/>
      <c r="Z150" s="35" t="s">
        <v>524</v>
      </c>
      <c r="AB150" s="36">
        <f t="shared" si="33"/>
        <v>3.5852630924054112</v>
      </c>
      <c r="AC150" s="36">
        <f t="shared" si="34"/>
        <v>1.0512820512820513</v>
      </c>
      <c r="AD150" s="36">
        <f t="shared" si="35"/>
        <v>0</v>
      </c>
      <c r="AE150" s="36">
        <f t="shared" si="36"/>
        <v>4.6365451436874627</v>
      </c>
      <c r="AF150" s="37"/>
      <c r="AG150" s="37">
        <f t="shared" si="37"/>
        <v>4.6365451436874627</v>
      </c>
      <c r="AH150" s="37">
        <f t="shared" si="38"/>
        <v>0</v>
      </c>
      <c r="AI150" s="37">
        <f t="shared" si="39"/>
        <v>0</v>
      </c>
    </row>
    <row r="151" spans="1:781" s="1" customFormat="1" ht="48" x14ac:dyDescent="0.3">
      <c r="A151" s="40">
        <v>2</v>
      </c>
      <c r="B151" s="98" t="s">
        <v>525</v>
      </c>
      <c r="C151" s="99" t="s">
        <v>239</v>
      </c>
      <c r="D151" s="100"/>
      <c r="E151" s="100"/>
      <c r="F151" s="100"/>
      <c r="G151" s="50"/>
      <c r="H151" s="100">
        <v>2</v>
      </c>
      <c r="I151" s="100" t="s">
        <v>44</v>
      </c>
      <c r="J151" s="100" t="s">
        <v>57</v>
      </c>
      <c r="K151" s="101">
        <v>1997</v>
      </c>
      <c r="L151" s="66">
        <v>35771</v>
      </c>
      <c r="M151" s="102">
        <v>200000</v>
      </c>
      <c r="N151" s="103"/>
      <c r="O151" s="103"/>
      <c r="P151" s="54" t="s">
        <v>526</v>
      </c>
      <c r="Q151" s="80" t="s">
        <v>527</v>
      </c>
      <c r="R151" s="104" t="s">
        <v>398</v>
      </c>
      <c r="S151" s="34" t="str">
        <f t="shared" si="40"/>
        <v>P</v>
      </c>
      <c r="T151" s="105"/>
      <c r="U151" s="105"/>
      <c r="V151" s="105"/>
      <c r="W151" s="105"/>
      <c r="X151" s="105"/>
      <c r="Y151" s="105"/>
      <c r="Z151" s="105"/>
      <c r="AA151" s="106"/>
      <c r="AB151" s="36">
        <f t="shared" si="33"/>
        <v>0.10544891448251209</v>
      </c>
      <c r="AC151" s="36">
        <f t="shared" si="34"/>
        <v>0</v>
      </c>
      <c r="AD151" s="36">
        <f t="shared" si="35"/>
        <v>0</v>
      </c>
      <c r="AE151" s="36">
        <f t="shared" si="36"/>
        <v>0.10544891448251209</v>
      </c>
      <c r="AF151" s="37"/>
      <c r="AG151" s="37">
        <f t="shared" si="37"/>
        <v>0</v>
      </c>
      <c r="AH151" s="37">
        <f t="shared" si="38"/>
        <v>0.10544891448251209</v>
      </c>
      <c r="AI151" s="37">
        <f t="shared" si="39"/>
        <v>0</v>
      </c>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7"/>
      <c r="IT151" s="107"/>
      <c r="IU151" s="107"/>
      <c r="IV151" s="107"/>
      <c r="IW151" s="107"/>
      <c r="IX151" s="107"/>
      <c r="IY151" s="107"/>
      <c r="IZ151" s="107"/>
      <c r="JA151" s="107"/>
      <c r="JB151" s="107"/>
      <c r="JC151" s="107"/>
      <c r="JD151" s="107"/>
      <c r="JE151" s="107"/>
      <c r="JF151" s="107"/>
      <c r="JG151" s="107"/>
      <c r="JH151" s="107"/>
      <c r="JI151" s="107"/>
      <c r="JJ151" s="107"/>
      <c r="JK151" s="107"/>
      <c r="JL151" s="107"/>
      <c r="JM151" s="107"/>
      <c r="JN151" s="107"/>
      <c r="JO151" s="107"/>
      <c r="JP151" s="107"/>
      <c r="JQ151" s="107"/>
      <c r="JR151" s="107"/>
      <c r="JS151" s="107"/>
      <c r="JT151" s="107"/>
      <c r="JU151" s="107"/>
      <c r="JV151" s="107"/>
      <c r="JW151" s="107"/>
      <c r="JX151" s="107"/>
      <c r="JY151" s="107"/>
      <c r="JZ151" s="107"/>
      <c r="KA151" s="107"/>
      <c r="KB151" s="107"/>
      <c r="KC151" s="107"/>
      <c r="KD151" s="107"/>
      <c r="KE151" s="107"/>
      <c r="KF151" s="107"/>
      <c r="KG151" s="107"/>
      <c r="KH151" s="107"/>
      <c r="KI151" s="107"/>
      <c r="KJ151" s="107"/>
      <c r="KK151" s="107"/>
      <c r="KL151" s="107"/>
      <c r="KM151" s="107"/>
      <c r="KN151" s="107"/>
      <c r="KO151" s="107"/>
      <c r="KP151" s="107"/>
      <c r="KQ151" s="107"/>
      <c r="KR151" s="107"/>
      <c r="KS151" s="107"/>
      <c r="KT151" s="107"/>
      <c r="KU151" s="107"/>
      <c r="KV151" s="107"/>
      <c r="KW151" s="107"/>
      <c r="KX151" s="107"/>
      <c r="KY151" s="107"/>
      <c r="KZ151" s="107"/>
      <c r="LA151" s="107"/>
      <c r="LB151" s="107"/>
      <c r="LC151" s="107"/>
      <c r="LD151" s="107"/>
      <c r="LE151" s="107"/>
      <c r="LF151" s="107"/>
      <c r="LG151" s="107"/>
      <c r="LH151" s="107"/>
      <c r="LI151" s="107"/>
      <c r="LJ151" s="107"/>
      <c r="LK151" s="107"/>
      <c r="LL151" s="107"/>
      <c r="LM151" s="107"/>
      <c r="LN151" s="107"/>
      <c r="LO151" s="107"/>
      <c r="LP151" s="107"/>
      <c r="LQ151" s="107"/>
      <c r="LR151" s="107"/>
      <c r="LS151" s="107"/>
      <c r="LT151" s="107"/>
      <c r="LU151" s="107"/>
      <c r="LV151" s="107"/>
      <c r="LW151" s="107"/>
      <c r="LX151" s="107"/>
      <c r="LY151" s="107"/>
      <c r="LZ151" s="107"/>
      <c r="MA151" s="107"/>
      <c r="MB151" s="107"/>
      <c r="MC151" s="107"/>
      <c r="MD151" s="107"/>
      <c r="ME151" s="107"/>
      <c r="MF151" s="107"/>
      <c r="MG151" s="107"/>
      <c r="MH151" s="107"/>
      <c r="MI151" s="107"/>
      <c r="MJ151" s="107"/>
      <c r="MK151" s="107"/>
      <c r="ML151" s="107"/>
      <c r="MM151" s="107"/>
      <c r="MN151" s="107"/>
      <c r="MO151" s="107"/>
      <c r="MP151" s="107"/>
      <c r="MQ151" s="107"/>
      <c r="MR151" s="107"/>
      <c r="MS151" s="107"/>
      <c r="MT151" s="107"/>
      <c r="MU151" s="107"/>
      <c r="MV151" s="107"/>
      <c r="MW151" s="107"/>
      <c r="MX151" s="107"/>
      <c r="MY151" s="107"/>
      <c r="MZ151" s="107"/>
      <c r="NA151" s="107"/>
      <c r="NB151" s="107"/>
      <c r="NC151" s="107"/>
      <c r="ND151" s="107"/>
      <c r="NE151" s="107"/>
      <c r="NF151" s="107"/>
      <c r="NG151" s="107"/>
      <c r="NH151" s="107"/>
      <c r="NI151" s="107"/>
      <c r="NJ151" s="107"/>
      <c r="NK151" s="107"/>
      <c r="NL151" s="107"/>
      <c r="NM151" s="107"/>
      <c r="NN151" s="107"/>
      <c r="NO151" s="107"/>
      <c r="NP151" s="107"/>
      <c r="NQ151" s="107"/>
      <c r="NR151" s="107"/>
      <c r="NS151" s="107"/>
      <c r="NT151" s="107"/>
      <c r="NU151" s="107"/>
      <c r="NV151" s="107"/>
      <c r="NW151" s="107"/>
      <c r="NX151" s="107"/>
      <c r="NY151" s="107"/>
      <c r="NZ151" s="107"/>
      <c r="OA151" s="107"/>
      <c r="OB151" s="107"/>
      <c r="OC151" s="107"/>
      <c r="OD151" s="107"/>
      <c r="OE151" s="107"/>
      <c r="OF151" s="107"/>
      <c r="OG151" s="107"/>
      <c r="OH151" s="107"/>
      <c r="OI151" s="107"/>
      <c r="OJ151" s="107"/>
      <c r="OK151" s="107"/>
      <c r="OL151" s="107"/>
      <c r="OM151" s="107"/>
      <c r="ON151" s="107"/>
      <c r="OO151" s="107"/>
      <c r="OP151" s="107"/>
      <c r="OQ151" s="107"/>
      <c r="OR151" s="107"/>
      <c r="OS151" s="107"/>
      <c r="OT151" s="107"/>
      <c r="OU151" s="107"/>
      <c r="OV151" s="107"/>
      <c r="OW151" s="107"/>
      <c r="OX151" s="107"/>
      <c r="OY151" s="107"/>
      <c r="OZ151" s="107"/>
      <c r="PA151" s="107"/>
      <c r="PB151" s="107"/>
      <c r="PC151" s="107"/>
      <c r="PD151" s="107"/>
      <c r="PE151" s="107"/>
      <c r="PF151" s="107"/>
      <c r="PG151" s="107"/>
      <c r="PH151" s="107"/>
      <c r="PI151" s="107"/>
      <c r="PJ151" s="107"/>
      <c r="PK151" s="107"/>
      <c r="PL151" s="107"/>
      <c r="PM151" s="107"/>
      <c r="PN151" s="107"/>
      <c r="PO151" s="107"/>
      <c r="PP151" s="107"/>
      <c r="PQ151" s="107"/>
      <c r="PR151" s="107"/>
      <c r="PS151" s="107"/>
      <c r="PT151" s="107"/>
      <c r="PU151" s="107"/>
      <c r="PV151" s="107"/>
      <c r="PW151" s="107"/>
      <c r="PX151" s="107"/>
      <c r="PY151" s="107"/>
      <c r="PZ151" s="107"/>
      <c r="QA151" s="107"/>
      <c r="QB151" s="107"/>
      <c r="QC151" s="107"/>
      <c r="QD151" s="107"/>
      <c r="QE151" s="107"/>
      <c r="QF151" s="107"/>
      <c r="QG151" s="107"/>
      <c r="QH151" s="107"/>
      <c r="QI151" s="107"/>
      <c r="QJ151" s="107"/>
      <c r="QK151" s="107"/>
      <c r="QL151" s="107"/>
      <c r="QM151" s="107"/>
      <c r="QN151" s="107"/>
      <c r="QO151" s="107"/>
      <c r="QP151" s="107"/>
      <c r="QQ151" s="107"/>
      <c r="QR151" s="107"/>
      <c r="QS151" s="107"/>
      <c r="QT151" s="107"/>
      <c r="QU151" s="107"/>
      <c r="QV151" s="107"/>
      <c r="QW151" s="107"/>
      <c r="QX151" s="107"/>
      <c r="QY151" s="107"/>
      <c r="QZ151" s="107"/>
      <c r="RA151" s="107"/>
      <c r="RB151" s="107"/>
      <c r="RC151" s="107"/>
      <c r="RD151" s="107"/>
      <c r="RE151" s="107"/>
      <c r="RF151" s="107"/>
      <c r="RG151" s="107"/>
      <c r="RH151" s="107"/>
      <c r="RI151" s="107"/>
      <c r="RJ151" s="107"/>
      <c r="RK151" s="107"/>
      <c r="RL151" s="107"/>
      <c r="RM151" s="107"/>
      <c r="RN151" s="107"/>
      <c r="RO151" s="107"/>
      <c r="RP151" s="107"/>
      <c r="RQ151" s="107"/>
      <c r="RR151" s="107"/>
      <c r="RS151" s="107"/>
      <c r="RT151" s="107"/>
      <c r="RU151" s="107"/>
      <c r="RV151" s="107"/>
      <c r="RW151" s="107"/>
      <c r="RX151" s="107"/>
      <c r="RY151" s="107"/>
      <c r="RZ151" s="107"/>
      <c r="SA151" s="107"/>
      <c r="SB151" s="107"/>
      <c r="SC151" s="107"/>
      <c r="SD151" s="107"/>
      <c r="SE151" s="107"/>
      <c r="SF151" s="107"/>
      <c r="SG151" s="107"/>
      <c r="SH151" s="107"/>
      <c r="SI151" s="107"/>
      <c r="SJ151" s="107"/>
      <c r="SK151" s="107"/>
      <c r="SL151" s="107"/>
      <c r="SM151" s="107"/>
      <c r="SN151" s="107"/>
      <c r="SO151" s="107"/>
      <c r="SP151" s="107"/>
      <c r="SQ151" s="107"/>
      <c r="SR151" s="107"/>
      <c r="SS151" s="107"/>
      <c r="ST151" s="107"/>
      <c r="SU151" s="107"/>
      <c r="SV151" s="107"/>
      <c r="SW151" s="107"/>
      <c r="SX151" s="107"/>
      <c r="SY151" s="107"/>
      <c r="SZ151" s="107"/>
      <c r="TA151" s="107"/>
      <c r="TB151" s="107"/>
      <c r="TC151" s="107"/>
      <c r="TD151" s="107"/>
      <c r="TE151" s="107"/>
      <c r="TF151" s="107"/>
      <c r="TG151" s="107"/>
      <c r="TH151" s="107"/>
      <c r="TI151" s="107"/>
      <c r="TJ151" s="107"/>
      <c r="TK151" s="107"/>
      <c r="TL151" s="107"/>
      <c r="TM151" s="107"/>
      <c r="TN151" s="107"/>
      <c r="TO151" s="107"/>
      <c r="TP151" s="107"/>
      <c r="TQ151" s="107"/>
      <c r="TR151" s="107"/>
      <c r="TS151" s="107"/>
      <c r="TT151" s="107"/>
      <c r="TU151" s="107"/>
      <c r="TV151" s="107"/>
      <c r="TW151" s="107"/>
      <c r="TX151" s="107"/>
      <c r="TY151" s="107"/>
      <c r="TZ151" s="107"/>
      <c r="UA151" s="107"/>
      <c r="UB151" s="107"/>
      <c r="UC151" s="107"/>
      <c r="UD151" s="107"/>
      <c r="UE151" s="107"/>
      <c r="UF151" s="107"/>
      <c r="UG151" s="107"/>
      <c r="UH151" s="107"/>
      <c r="UI151" s="107"/>
      <c r="UJ151" s="107"/>
      <c r="UK151" s="107"/>
      <c r="UL151" s="107"/>
      <c r="UM151" s="107"/>
      <c r="UN151" s="107"/>
      <c r="UO151" s="107"/>
      <c r="UP151" s="107"/>
      <c r="UQ151" s="107"/>
      <c r="UR151" s="107"/>
      <c r="US151" s="107"/>
      <c r="UT151" s="107"/>
      <c r="UU151" s="107"/>
      <c r="UV151" s="107"/>
      <c r="UW151" s="107"/>
      <c r="UX151" s="107"/>
      <c r="UY151" s="107"/>
      <c r="UZ151" s="107"/>
      <c r="VA151" s="107"/>
      <c r="VB151" s="107"/>
      <c r="VC151" s="107"/>
      <c r="VD151" s="107"/>
      <c r="VE151" s="107"/>
      <c r="VF151" s="107"/>
      <c r="VG151" s="107"/>
      <c r="VH151" s="107"/>
      <c r="VI151" s="107"/>
      <c r="VJ151" s="107"/>
      <c r="VK151" s="107"/>
      <c r="VL151" s="107"/>
      <c r="VM151" s="107"/>
      <c r="VN151" s="107"/>
      <c r="VO151" s="107"/>
      <c r="VP151" s="107"/>
      <c r="VQ151" s="107"/>
      <c r="VR151" s="107"/>
      <c r="VS151" s="107"/>
      <c r="VT151" s="107"/>
      <c r="VU151" s="107"/>
      <c r="VV151" s="107"/>
      <c r="VW151" s="107"/>
      <c r="VX151" s="107"/>
      <c r="VY151" s="107"/>
      <c r="VZ151" s="107"/>
      <c r="WA151" s="107"/>
      <c r="WB151" s="107"/>
      <c r="WC151" s="107"/>
      <c r="WD151" s="107"/>
      <c r="WE151" s="107"/>
      <c r="WF151" s="107"/>
      <c r="WG151" s="107"/>
      <c r="WH151" s="107"/>
      <c r="WI151" s="107"/>
      <c r="WJ151" s="107"/>
      <c r="WK151" s="107"/>
      <c r="WL151" s="107"/>
      <c r="WM151" s="107"/>
      <c r="WN151" s="107"/>
      <c r="WO151" s="107"/>
      <c r="WP151" s="107"/>
      <c r="WQ151" s="107"/>
      <c r="WR151" s="107"/>
      <c r="WS151" s="107"/>
      <c r="WT151" s="107"/>
      <c r="WU151" s="107"/>
      <c r="WV151" s="107"/>
      <c r="WW151" s="107"/>
      <c r="WX151" s="107"/>
      <c r="WY151" s="107"/>
      <c r="WZ151" s="107"/>
      <c r="XA151" s="107"/>
      <c r="XB151" s="107"/>
      <c r="XC151" s="107"/>
      <c r="XD151" s="107"/>
      <c r="XE151" s="107"/>
      <c r="XF151" s="107"/>
      <c r="XG151" s="107"/>
      <c r="XH151" s="107"/>
      <c r="XI151" s="107"/>
      <c r="XJ151" s="107"/>
      <c r="XK151" s="107"/>
      <c r="XL151" s="107"/>
      <c r="XM151" s="107"/>
      <c r="XN151" s="107"/>
      <c r="XO151" s="107"/>
      <c r="XP151" s="107"/>
      <c r="XQ151" s="107"/>
      <c r="XR151" s="107"/>
      <c r="XS151" s="107"/>
      <c r="XT151" s="107"/>
      <c r="XU151" s="107"/>
      <c r="XV151" s="107"/>
      <c r="XW151" s="107"/>
      <c r="XX151" s="107"/>
      <c r="XY151" s="107"/>
      <c r="XZ151" s="107"/>
      <c r="YA151" s="107"/>
      <c r="YB151" s="107"/>
      <c r="YC151" s="107"/>
      <c r="YD151" s="107"/>
      <c r="YE151" s="107"/>
      <c r="YF151" s="107"/>
      <c r="YG151" s="107"/>
      <c r="YH151" s="107"/>
      <c r="YI151" s="107"/>
      <c r="YJ151" s="107"/>
      <c r="YK151" s="107"/>
      <c r="YL151" s="107"/>
      <c r="YM151" s="107"/>
      <c r="YN151" s="107"/>
      <c r="YO151" s="107"/>
      <c r="YP151" s="107"/>
      <c r="YQ151" s="107"/>
      <c r="YR151" s="107"/>
      <c r="YS151" s="107"/>
      <c r="YT151" s="107"/>
      <c r="YU151" s="107"/>
      <c r="YV151" s="107"/>
      <c r="YW151" s="107"/>
      <c r="YX151" s="107"/>
      <c r="YY151" s="107"/>
      <c r="YZ151" s="107"/>
      <c r="ZA151" s="107"/>
      <c r="ZB151" s="107"/>
      <c r="ZC151" s="107"/>
      <c r="ZD151" s="107"/>
      <c r="ZE151" s="107"/>
      <c r="ZF151" s="107"/>
      <c r="ZG151" s="107"/>
      <c r="ZH151" s="107"/>
      <c r="ZI151" s="107"/>
      <c r="ZJ151" s="107"/>
      <c r="ZK151" s="107"/>
      <c r="ZL151" s="107"/>
      <c r="ZM151" s="107"/>
      <c r="ZN151" s="107"/>
      <c r="ZO151" s="107"/>
      <c r="ZP151" s="107"/>
      <c r="ZQ151" s="107"/>
      <c r="ZR151" s="107"/>
      <c r="ZS151" s="107"/>
      <c r="ZT151" s="107"/>
      <c r="ZU151" s="107"/>
      <c r="ZV151" s="107"/>
      <c r="ZW151" s="107"/>
      <c r="ZX151" s="107"/>
      <c r="ZY151" s="107"/>
      <c r="ZZ151" s="107"/>
      <c r="AAA151" s="107"/>
      <c r="AAB151" s="107"/>
      <c r="AAC151" s="107"/>
      <c r="AAD151" s="107"/>
      <c r="AAE151" s="107"/>
      <c r="AAF151" s="107"/>
      <c r="AAG151" s="107"/>
      <c r="AAH151" s="107"/>
      <c r="AAI151" s="107"/>
      <c r="AAJ151" s="107"/>
      <c r="AAK151" s="107"/>
      <c r="AAL151" s="107"/>
      <c r="AAM151" s="107"/>
      <c r="AAN151" s="107"/>
      <c r="AAO151" s="107"/>
      <c r="AAP151" s="107"/>
      <c r="AAQ151" s="107"/>
      <c r="AAR151" s="107"/>
      <c r="AAS151" s="107"/>
      <c r="AAT151" s="107"/>
      <c r="AAU151" s="107"/>
      <c r="AAV151" s="107"/>
      <c r="AAW151" s="107"/>
      <c r="AAX151" s="107"/>
      <c r="AAY151" s="107"/>
      <c r="AAZ151" s="107"/>
      <c r="ABA151" s="107"/>
      <c r="ABB151" s="107"/>
      <c r="ABC151" s="107"/>
      <c r="ABD151" s="107"/>
      <c r="ABE151" s="107"/>
      <c r="ABF151" s="107"/>
      <c r="ABG151" s="107"/>
      <c r="ABH151" s="107"/>
      <c r="ABI151" s="107"/>
      <c r="ABJ151" s="107"/>
      <c r="ABK151" s="107"/>
      <c r="ABL151" s="107"/>
      <c r="ABM151" s="107"/>
      <c r="ABN151" s="107"/>
      <c r="ABO151" s="107"/>
      <c r="ABP151" s="107"/>
      <c r="ABQ151" s="107"/>
      <c r="ABR151" s="107"/>
      <c r="ABS151" s="107"/>
      <c r="ABT151" s="107"/>
      <c r="ABU151" s="107"/>
      <c r="ABV151" s="107"/>
      <c r="ABW151" s="107"/>
      <c r="ABX151" s="107"/>
      <c r="ABY151" s="107"/>
      <c r="ABZ151" s="107"/>
      <c r="ACA151" s="107"/>
      <c r="ACB151" s="107"/>
      <c r="ACC151" s="107"/>
      <c r="ACD151" s="107"/>
      <c r="ACE151" s="107"/>
      <c r="ACF151" s="107"/>
      <c r="ACG151" s="107"/>
      <c r="ACH151" s="107"/>
      <c r="ACI151" s="107"/>
      <c r="ACJ151" s="107"/>
      <c r="ACK151" s="107"/>
      <c r="ACL151" s="107"/>
      <c r="ACM151" s="107"/>
      <c r="ACN151" s="107"/>
      <c r="ACO151" s="107"/>
      <c r="ACP151" s="107"/>
      <c r="ACQ151" s="107"/>
      <c r="ACR151" s="107"/>
      <c r="ACS151" s="107"/>
      <c r="ACT151" s="107"/>
      <c r="ACU151" s="107"/>
      <c r="ACV151" s="107"/>
      <c r="ACW151" s="107"/>
      <c r="ACX151" s="107"/>
      <c r="ACY151" s="107"/>
      <c r="ACZ151" s="107"/>
      <c r="ADA151" s="107"/>
    </row>
    <row r="152" spans="1:781" s="1" customFormat="1" ht="24" x14ac:dyDescent="0.3">
      <c r="A152" s="42">
        <v>3</v>
      </c>
      <c r="B152" s="98" t="s">
        <v>520</v>
      </c>
      <c r="C152" s="99" t="s">
        <v>61</v>
      </c>
      <c r="D152" s="100"/>
      <c r="E152" s="100"/>
      <c r="F152" s="100"/>
      <c r="G152" s="50"/>
      <c r="H152" s="100">
        <v>1</v>
      </c>
      <c r="I152" s="100" t="s">
        <v>44</v>
      </c>
      <c r="J152" s="100" t="s">
        <v>114</v>
      </c>
      <c r="K152" s="101">
        <v>1997</v>
      </c>
      <c r="L152" s="66">
        <v>35740</v>
      </c>
      <c r="M152" s="102"/>
      <c r="N152" s="103"/>
      <c r="O152" s="103"/>
      <c r="P152" s="54" t="s">
        <v>508</v>
      </c>
      <c r="Q152" s="80" t="s">
        <v>528</v>
      </c>
      <c r="R152" s="33"/>
      <c r="S152" s="34" t="str">
        <f t="shared" si="40"/>
        <v>Au</v>
      </c>
      <c r="T152" s="35"/>
      <c r="U152" s="35"/>
      <c r="V152" s="35"/>
      <c r="W152" s="35"/>
      <c r="X152" s="35"/>
      <c r="Y152" s="35"/>
      <c r="Z152" s="35"/>
      <c r="AB152" s="36">
        <f t="shared" si="33"/>
        <v>0</v>
      </c>
      <c r="AC152" s="36">
        <f t="shared" si="34"/>
        <v>0</v>
      </c>
      <c r="AD152" s="36">
        <f t="shared" si="35"/>
        <v>0</v>
      </c>
      <c r="AE152" s="36">
        <f t="shared" si="36"/>
        <v>0</v>
      </c>
      <c r="AF152" s="37"/>
      <c r="AG152" s="37">
        <f t="shared" si="37"/>
        <v>0</v>
      </c>
      <c r="AH152" s="37">
        <f t="shared" si="38"/>
        <v>0</v>
      </c>
      <c r="AI152" s="37">
        <f t="shared" si="39"/>
        <v>0</v>
      </c>
    </row>
    <row r="153" spans="1:781" s="1" customFormat="1" ht="15.6" x14ac:dyDescent="0.3">
      <c r="A153" s="40">
        <v>2</v>
      </c>
      <c r="B153" s="98" t="s">
        <v>529</v>
      </c>
      <c r="C153" s="99" t="s">
        <v>56</v>
      </c>
      <c r="D153" s="100" t="s">
        <v>176</v>
      </c>
      <c r="E153" s="100"/>
      <c r="F153" s="100"/>
      <c r="G153" s="50"/>
      <c r="H153" s="100">
        <v>1</v>
      </c>
      <c r="I153" s="100" t="s">
        <v>51</v>
      </c>
      <c r="J153" s="100" t="s">
        <v>100</v>
      </c>
      <c r="K153" s="101">
        <v>1997</v>
      </c>
      <c r="L153" s="66">
        <v>35725</v>
      </c>
      <c r="M153" s="102">
        <v>230000</v>
      </c>
      <c r="N153" s="103"/>
      <c r="O153" s="103"/>
      <c r="P153" s="54" t="s">
        <v>530</v>
      </c>
      <c r="Q153" s="80" t="s">
        <v>531</v>
      </c>
      <c r="R153" s="104" t="s">
        <v>293</v>
      </c>
      <c r="S153" s="34" t="str">
        <f t="shared" si="40"/>
        <v>Cu</v>
      </c>
      <c r="T153" s="105"/>
      <c r="U153" s="105"/>
      <c r="V153" s="105"/>
      <c r="W153" s="105"/>
      <c r="X153" s="105"/>
      <c r="Y153" s="105"/>
      <c r="Z153" s="105"/>
      <c r="AA153" s="106"/>
      <c r="AB153" s="36">
        <f t="shared" si="33"/>
        <v>0.1212662516548889</v>
      </c>
      <c r="AC153" s="36">
        <f t="shared" si="34"/>
        <v>0</v>
      </c>
      <c r="AD153" s="36">
        <f t="shared" si="35"/>
        <v>0</v>
      </c>
      <c r="AE153" s="36">
        <f t="shared" si="36"/>
        <v>0.1212662516548889</v>
      </c>
      <c r="AF153" s="37"/>
      <c r="AG153" s="37">
        <f t="shared" si="37"/>
        <v>0</v>
      </c>
      <c r="AH153" s="37">
        <f t="shared" si="38"/>
        <v>0.1212662516548889</v>
      </c>
      <c r="AI153" s="37">
        <f t="shared" si="39"/>
        <v>0</v>
      </c>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7"/>
      <c r="IT153" s="107"/>
      <c r="IU153" s="107"/>
      <c r="IV153" s="107"/>
      <c r="IW153" s="107"/>
      <c r="IX153" s="107"/>
      <c r="IY153" s="107"/>
      <c r="IZ153" s="107"/>
      <c r="JA153" s="107"/>
      <c r="JB153" s="107"/>
      <c r="JC153" s="107"/>
      <c r="JD153" s="107"/>
      <c r="JE153" s="107"/>
      <c r="JF153" s="107"/>
      <c r="JG153" s="107"/>
      <c r="JH153" s="107"/>
      <c r="JI153" s="107"/>
      <c r="JJ153" s="107"/>
      <c r="JK153" s="107"/>
      <c r="JL153" s="107"/>
      <c r="JM153" s="107"/>
      <c r="JN153" s="107"/>
      <c r="JO153" s="107"/>
      <c r="JP153" s="107"/>
      <c r="JQ153" s="107"/>
      <c r="JR153" s="107"/>
      <c r="JS153" s="107"/>
      <c r="JT153" s="107"/>
      <c r="JU153" s="107"/>
      <c r="JV153" s="107"/>
      <c r="JW153" s="107"/>
      <c r="JX153" s="107"/>
      <c r="JY153" s="107"/>
      <c r="JZ153" s="107"/>
      <c r="KA153" s="107"/>
      <c r="KB153" s="107"/>
      <c r="KC153" s="107"/>
      <c r="KD153" s="107"/>
      <c r="KE153" s="107"/>
      <c r="KF153" s="107"/>
      <c r="KG153" s="107"/>
      <c r="KH153" s="107"/>
      <c r="KI153" s="107"/>
      <c r="KJ153" s="107"/>
      <c r="KK153" s="107"/>
      <c r="KL153" s="107"/>
      <c r="KM153" s="107"/>
      <c r="KN153" s="107"/>
      <c r="KO153" s="107"/>
      <c r="KP153" s="107"/>
      <c r="KQ153" s="107"/>
      <c r="KR153" s="107"/>
      <c r="KS153" s="107"/>
      <c r="KT153" s="107"/>
      <c r="KU153" s="107"/>
      <c r="KV153" s="107"/>
      <c r="KW153" s="107"/>
      <c r="KX153" s="107"/>
      <c r="KY153" s="107"/>
      <c r="KZ153" s="107"/>
      <c r="LA153" s="107"/>
      <c r="LB153" s="107"/>
      <c r="LC153" s="107"/>
      <c r="LD153" s="107"/>
      <c r="LE153" s="107"/>
      <c r="LF153" s="107"/>
      <c r="LG153" s="107"/>
      <c r="LH153" s="107"/>
      <c r="LI153" s="107"/>
      <c r="LJ153" s="107"/>
      <c r="LK153" s="107"/>
      <c r="LL153" s="107"/>
      <c r="LM153" s="107"/>
      <c r="LN153" s="107"/>
      <c r="LO153" s="107"/>
      <c r="LP153" s="107"/>
      <c r="LQ153" s="107"/>
      <c r="LR153" s="107"/>
      <c r="LS153" s="107"/>
      <c r="LT153" s="107"/>
      <c r="LU153" s="107"/>
      <c r="LV153" s="107"/>
      <c r="LW153" s="107"/>
      <c r="LX153" s="107"/>
      <c r="LY153" s="107"/>
      <c r="LZ153" s="107"/>
      <c r="MA153" s="107"/>
      <c r="MB153" s="107"/>
      <c r="MC153" s="107"/>
      <c r="MD153" s="107"/>
      <c r="ME153" s="107"/>
      <c r="MF153" s="107"/>
      <c r="MG153" s="107"/>
      <c r="MH153" s="107"/>
      <c r="MI153" s="107"/>
      <c r="MJ153" s="107"/>
      <c r="MK153" s="107"/>
      <c r="ML153" s="107"/>
      <c r="MM153" s="107"/>
      <c r="MN153" s="107"/>
      <c r="MO153" s="107"/>
      <c r="MP153" s="107"/>
      <c r="MQ153" s="107"/>
      <c r="MR153" s="107"/>
      <c r="MS153" s="107"/>
      <c r="MT153" s="107"/>
      <c r="MU153" s="107"/>
      <c r="MV153" s="107"/>
      <c r="MW153" s="107"/>
      <c r="MX153" s="107"/>
      <c r="MY153" s="107"/>
      <c r="MZ153" s="107"/>
      <c r="NA153" s="107"/>
      <c r="NB153" s="107"/>
      <c r="NC153" s="107"/>
      <c r="ND153" s="107"/>
      <c r="NE153" s="107"/>
      <c r="NF153" s="107"/>
      <c r="NG153" s="107"/>
      <c r="NH153" s="107"/>
      <c r="NI153" s="107"/>
      <c r="NJ153" s="107"/>
      <c r="NK153" s="107"/>
      <c r="NL153" s="107"/>
      <c r="NM153" s="107"/>
      <c r="NN153" s="107"/>
      <c r="NO153" s="107"/>
      <c r="NP153" s="107"/>
      <c r="NQ153" s="107"/>
      <c r="NR153" s="107"/>
      <c r="NS153" s="107"/>
      <c r="NT153" s="107"/>
      <c r="NU153" s="107"/>
      <c r="NV153" s="107"/>
      <c r="NW153" s="107"/>
      <c r="NX153" s="107"/>
      <c r="NY153" s="107"/>
      <c r="NZ153" s="107"/>
      <c r="OA153" s="107"/>
      <c r="OB153" s="107"/>
      <c r="OC153" s="107"/>
      <c r="OD153" s="107"/>
      <c r="OE153" s="107"/>
      <c r="OF153" s="107"/>
      <c r="OG153" s="107"/>
      <c r="OH153" s="107"/>
      <c r="OI153" s="107"/>
      <c r="OJ153" s="107"/>
      <c r="OK153" s="107"/>
      <c r="OL153" s="107"/>
      <c r="OM153" s="107"/>
      <c r="ON153" s="107"/>
      <c r="OO153" s="107"/>
      <c r="OP153" s="107"/>
      <c r="OQ153" s="107"/>
      <c r="OR153" s="107"/>
      <c r="OS153" s="107"/>
      <c r="OT153" s="107"/>
      <c r="OU153" s="107"/>
      <c r="OV153" s="107"/>
      <c r="OW153" s="107"/>
      <c r="OX153" s="107"/>
      <c r="OY153" s="107"/>
      <c r="OZ153" s="107"/>
      <c r="PA153" s="107"/>
      <c r="PB153" s="107"/>
      <c r="PC153" s="107"/>
      <c r="PD153" s="107"/>
      <c r="PE153" s="107"/>
      <c r="PF153" s="107"/>
      <c r="PG153" s="107"/>
      <c r="PH153" s="107"/>
      <c r="PI153" s="107"/>
      <c r="PJ153" s="107"/>
      <c r="PK153" s="107"/>
      <c r="PL153" s="107"/>
      <c r="PM153" s="107"/>
      <c r="PN153" s="107"/>
      <c r="PO153" s="107"/>
      <c r="PP153" s="107"/>
      <c r="PQ153" s="107"/>
      <c r="PR153" s="107"/>
      <c r="PS153" s="107"/>
      <c r="PT153" s="107"/>
      <c r="PU153" s="107"/>
      <c r="PV153" s="107"/>
      <c r="PW153" s="107"/>
      <c r="PX153" s="107"/>
      <c r="PY153" s="107"/>
      <c r="PZ153" s="107"/>
      <c r="QA153" s="107"/>
      <c r="QB153" s="107"/>
      <c r="QC153" s="107"/>
      <c r="QD153" s="107"/>
      <c r="QE153" s="107"/>
      <c r="QF153" s="107"/>
      <c r="QG153" s="107"/>
      <c r="QH153" s="107"/>
      <c r="QI153" s="107"/>
      <c r="QJ153" s="107"/>
      <c r="QK153" s="107"/>
      <c r="QL153" s="107"/>
      <c r="QM153" s="107"/>
      <c r="QN153" s="107"/>
      <c r="QO153" s="107"/>
      <c r="QP153" s="107"/>
      <c r="QQ153" s="107"/>
      <c r="QR153" s="107"/>
      <c r="QS153" s="107"/>
      <c r="QT153" s="107"/>
      <c r="QU153" s="107"/>
      <c r="QV153" s="107"/>
      <c r="QW153" s="107"/>
      <c r="QX153" s="107"/>
      <c r="QY153" s="107"/>
      <c r="QZ153" s="107"/>
      <c r="RA153" s="107"/>
      <c r="RB153" s="107"/>
      <c r="RC153" s="107"/>
      <c r="RD153" s="107"/>
      <c r="RE153" s="107"/>
      <c r="RF153" s="107"/>
      <c r="RG153" s="107"/>
      <c r="RH153" s="107"/>
      <c r="RI153" s="107"/>
      <c r="RJ153" s="107"/>
      <c r="RK153" s="107"/>
      <c r="RL153" s="107"/>
      <c r="RM153" s="107"/>
      <c r="RN153" s="107"/>
      <c r="RO153" s="107"/>
      <c r="RP153" s="107"/>
      <c r="RQ153" s="107"/>
      <c r="RR153" s="107"/>
      <c r="RS153" s="107"/>
      <c r="RT153" s="107"/>
      <c r="RU153" s="107"/>
      <c r="RV153" s="107"/>
      <c r="RW153" s="107"/>
      <c r="RX153" s="107"/>
      <c r="RY153" s="107"/>
      <c r="RZ153" s="107"/>
      <c r="SA153" s="107"/>
      <c r="SB153" s="107"/>
      <c r="SC153" s="107"/>
      <c r="SD153" s="107"/>
      <c r="SE153" s="107"/>
      <c r="SF153" s="107"/>
      <c r="SG153" s="107"/>
      <c r="SH153" s="107"/>
      <c r="SI153" s="107"/>
      <c r="SJ153" s="107"/>
      <c r="SK153" s="107"/>
      <c r="SL153" s="107"/>
      <c r="SM153" s="107"/>
      <c r="SN153" s="107"/>
      <c r="SO153" s="107"/>
      <c r="SP153" s="107"/>
      <c r="SQ153" s="107"/>
      <c r="SR153" s="107"/>
      <c r="SS153" s="107"/>
      <c r="ST153" s="107"/>
      <c r="SU153" s="107"/>
      <c r="SV153" s="107"/>
      <c r="SW153" s="107"/>
      <c r="SX153" s="107"/>
      <c r="SY153" s="107"/>
      <c r="SZ153" s="107"/>
      <c r="TA153" s="107"/>
      <c r="TB153" s="107"/>
      <c r="TC153" s="107"/>
      <c r="TD153" s="107"/>
      <c r="TE153" s="107"/>
      <c r="TF153" s="107"/>
      <c r="TG153" s="107"/>
      <c r="TH153" s="107"/>
      <c r="TI153" s="107"/>
      <c r="TJ153" s="107"/>
      <c r="TK153" s="107"/>
      <c r="TL153" s="107"/>
      <c r="TM153" s="107"/>
      <c r="TN153" s="107"/>
      <c r="TO153" s="107"/>
      <c r="TP153" s="107"/>
      <c r="TQ153" s="107"/>
      <c r="TR153" s="107"/>
      <c r="TS153" s="107"/>
      <c r="TT153" s="107"/>
      <c r="TU153" s="107"/>
      <c r="TV153" s="107"/>
      <c r="TW153" s="107"/>
      <c r="TX153" s="107"/>
      <c r="TY153" s="107"/>
      <c r="TZ153" s="107"/>
      <c r="UA153" s="107"/>
      <c r="UB153" s="107"/>
      <c r="UC153" s="107"/>
      <c r="UD153" s="107"/>
      <c r="UE153" s="107"/>
      <c r="UF153" s="107"/>
      <c r="UG153" s="107"/>
      <c r="UH153" s="107"/>
      <c r="UI153" s="107"/>
      <c r="UJ153" s="107"/>
      <c r="UK153" s="107"/>
      <c r="UL153" s="107"/>
      <c r="UM153" s="107"/>
      <c r="UN153" s="107"/>
      <c r="UO153" s="107"/>
      <c r="UP153" s="107"/>
      <c r="UQ153" s="107"/>
      <c r="UR153" s="107"/>
      <c r="US153" s="107"/>
      <c r="UT153" s="107"/>
      <c r="UU153" s="107"/>
      <c r="UV153" s="107"/>
      <c r="UW153" s="107"/>
      <c r="UX153" s="107"/>
      <c r="UY153" s="107"/>
      <c r="UZ153" s="107"/>
      <c r="VA153" s="107"/>
      <c r="VB153" s="107"/>
      <c r="VC153" s="107"/>
      <c r="VD153" s="107"/>
      <c r="VE153" s="107"/>
      <c r="VF153" s="107"/>
      <c r="VG153" s="107"/>
      <c r="VH153" s="107"/>
      <c r="VI153" s="107"/>
      <c r="VJ153" s="107"/>
      <c r="VK153" s="107"/>
      <c r="VL153" s="107"/>
      <c r="VM153" s="107"/>
      <c r="VN153" s="107"/>
      <c r="VO153" s="107"/>
      <c r="VP153" s="107"/>
      <c r="VQ153" s="107"/>
      <c r="VR153" s="107"/>
      <c r="VS153" s="107"/>
      <c r="VT153" s="107"/>
      <c r="VU153" s="107"/>
      <c r="VV153" s="107"/>
      <c r="VW153" s="107"/>
      <c r="VX153" s="107"/>
      <c r="VY153" s="107"/>
      <c r="VZ153" s="107"/>
      <c r="WA153" s="107"/>
      <c r="WB153" s="107"/>
      <c r="WC153" s="107"/>
      <c r="WD153" s="107"/>
      <c r="WE153" s="107"/>
      <c r="WF153" s="107"/>
      <c r="WG153" s="107"/>
      <c r="WH153" s="107"/>
      <c r="WI153" s="107"/>
      <c r="WJ153" s="107"/>
      <c r="WK153" s="107"/>
      <c r="WL153" s="107"/>
      <c r="WM153" s="107"/>
      <c r="WN153" s="107"/>
      <c r="WO153" s="107"/>
      <c r="WP153" s="107"/>
      <c r="WQ153" s="107"/>
      <c r="WR153" s="107"/>
      <c r="WS153" s="107"/>
      <c r="WT153" s="107"/>
      <c r="WU153" s="107"/>
      <c r="WV153" s="107"/>
      <c r="WW153" s="107"/>
      <c r="WX153" s="107"/>
      <c r="WY153" s="107"/>
      <c r="WZ153" s="107"/>
      <c r="XA153" s="107"/>
      <c r="XB153" s="107"/>
      <c r="XC153" s="107"/>
      <c r="XD153" s="107"/>
      <c r="XE153" s="107"/>
      <c r="XF153" s="107"/>
      <c r="XG153" s="107"/>
      <c r="XH153" s="107"/>
      <c r="XI153" s="107"/>
      <c r="XJ153" s="107"/>
      <c r="XK153" s="107"/>
      <c r="XL153" s="107"/>
      <c r="XM153" s="107"/>
      <c r="XN153" s="107"/>
      <c r="XO153" s="107"/>
      <c r="XP153" s="107"/>
      <c r="XQ153" s="107"/>
      <c r="XR153" s="107"/>
      <c r="XS153" s="107"/>
      <c r="XT153" s="107"/>
      <c r="XU153" s="107"/>
      <c r="XV153" s="107"/>
      <c r="XW153" s="107"/>
      <c r="XX153" s="107"/>
      <c r="XY153" s="107"/>
      <c r="XZ153" s="107"/>
      <c r="YA153" s="107"/>
      <c r="YB153" s="107"/>
      <c r="YC153" s="107"/>
      <c r="YD153" s="107"/>
      <c r="YE153" s="107"/>
      <c r="YF153" s="107"/>
      <c r="YG153" s="107"/>
      <c r="YH153" s="107"/>
      <c r="YI153" s="107"/>
      <c r="YJ153" s="107"/>
      <c r="YK153" s="107"/>
      <c r="YL153" s="107"/>
      <c r="YM153" s="107"/>
      <c r="YN153" s="107"/>
      <c r="YO153" s="107"/>
      <c r="YP153" s="107"/>
      <c r="YQ153" s="107"/>
      <c r="YR153" s="107"/>
      <c r="YS153" s="107"/>
      <c r="YT153" s="107"/>
      <c r="YU153" s="107"/>
      <c r="YV153" s="107"/>
      <c r="YW153" s="107"/>
      <c r="YX153" s="107"/>
      <c r="YY153" s="107"/>
      <c r="YZ153" s="107"/>
      <c r="ZA153" s="107"/>
      <c r="ZB153" s="107"/>
      <c r="ZC153" s="107"/>
      <c r="ZD153" s="107"/>
      <c r="ZE153" s="107"/>
      <c r="ZF153" s="107"/>
      <c r="ZG153" s="107"/>
      <c r="ZH153" s="107"/>
      <c r="ZI153" s="107"/>
      <c r="ZJ153" s="107"/>
      <c r="ZK153" s="107"/>
      <c r="ZL153" s="107"/>
      <c r="ZM153" s="107"/>
      <c r="ZN153" s="107"/>
      <c r="ZO153" s="107"/>
      <c r="ZP153" s="107"/>
      <c r="ZQ153" s="107"/>
      <c r="ZR153" s="107"/>
      <c r="ZS153" s="107"/>
      <c r="ZT153" s="107"/>
      <c r="ZU153" s="107"/>
      <c r="ZV153" s="107"/>
      <c r="ZW153" s="107"/>
      <c r="ZX153" s="107"/>
      <c r="ZY153" s="107"/>
      <c r="ZZ153" s="107"/>
      <c r="AAA153" s="107"/>
      <c r="AAB153" s="107"/>
      <c r="AAC153" s="107"/>
      <c r="AAD153" s="107"/>
      <c r="AAE153" s="107"/>
      <c r="AAF153" s="107"/>
      <c r="AAG153" s="107"/>
      <c r="AAH153" s="107"/>
      <c r="AAI153" s="107"/>
      <c r="AAJ153" s="107"/>
      <c r="AAK153" s="107"/>
      <c r="AAL153" s="107"/>
      <c r="AAM153" s="107"/>
      <c r="AAN153" s="107"/>
      <c r="AAO153" s="107"/>
      <c r="AAP153" s="107"/>
      <c r="AAQ153" s="107"/>
      <c r="AAR153" s="107"/>
      <c r="AAS153" s="107"/>
      <c r="AAT153" s="107"/>
      <c r="AAU153" s="107"/>
      <c r="AAV153" s="107"/>
      <c r="AAW153" s="107"/>
      <c r="AAX153" s="107"/>
      <c r="AAY153" s="107"/>
      <c r="AAZ153" s="107"/>
      <c r="ABA153" s="107"/>
      <c r="ABB153" s="107"/>
      <c r="ABC153" s="107"/>
      <c r="ABD153" s="107"/>
      <c r="ABE153" s="107"/>
      <c r="ABF153" s="107"/>
      <c r="ABG153" s="107"/>
      <c r="ABH153" s="107"/>
      <c r="ABI153" s="107"/>
      <c r="ABJ153" s="107"/>
      <c r="ABK153" s="107"/>
      <c r="ABL153" s="107"/>
      <c r="ABM153" s="107"/>
      <c r="ABN153" s="107"/>
      <c r="ABO153" s="107"/>
      <c r="ABP153" s="107"/>
      <c r="ABQ153" s="107"/>
      <c r="ABR153" s="107"/>
      <c r="ABS153" s="107"/>
      <c r="ABT153" s="107"/>
      <c r="ABU153" s="107"/>
      <c r="ABV153" s="107"/>
      <c r="ABW153" s="107"/>
      <c r="ABX153" s="107"/>
      <c r="ABY153" s="107"/>
      <c r="ABZ153" s="107"/>
      <c r="ACA153" s="107"/>
      <c r="ACB153" s="107"/>
      <c r="ACC153" s="107"/>
      <c r="ACD153" s="107"/>
      <c r="ACE153" s="107"/>
      <c r="ACF153" s="107"/>
      <c r="ACG153" s="107"/>
      <c r="ACH153" s="107"/>
      <c r="ACI153" s="107"/>
      <c r="ACJ153" s="107"/>
      <c r="ACK153" s="107"/>
      <c r="ACL153" s="107"/>
      <c r="ACM153" s="107"/>
      <c r="ACN153" s="107"/>
      <c r="ACO153" s="107"/>
      <c r="ACP153" s="107"/>
      <c r="ACQ153" s="107"/>
      <c r="ACR153" s="107"/>
      <c r="ACS153" s="107"/>
      <c r="ACT153" s="107"/>
      <c r="ACU153" s="107"/>
      <c r="ACV153" s="107"/>
      <c r="ACW153" s="107"/>
      <c r="ACX153" s="107"/>
      <c r="ACY153" s="107"/>
      <c r="ACZ153" s="107"/>
      <c r="ADA153" s="107"/>
    </row>
    <row r="154" spans="1:781" s="1" customFormat="1" ht="27" customHeight="1" x14ac:dyDescent="0.3">
      <c r="A154" s="42">
        <v>3</v>
      </c>
      <c r="B154" s="98" t="s">
        <v>532</v>
      </c>
      <c r="C154" s="99"/>
      <c r="D154" s="100" t="s">
        <v>533</v>
      </c>
      <c r="E154" s="100"/>
      <c r="F154" s="100">
        <v>30</v>
      </c>
      <c r="G154" s="50"/>
      <c r="H154" s="100">
        <v>1</v>
      </c>
      <c r="I154" s="100" t="s">
        <v>44</v>
      </c>
      <c r="J154" s="100" t="s">
        <v>360</v>
      </c>
      <c r="K154" s="101">
        <v>1997</v>
      </c>
      <c r="L154" s="66">
        <v>35717</v>
      </c>
      <c r="M154" s="102">
        <v>60000</v>
      </c>
      <c r="N154" s="103">
        <v>0.15</v>
      </c>
      <c r="O154" s="103"/>
      <c r="P154" s="54" t="s">
        <v>383</v>
      </c>
      <c r="Q154" s="80" t="s">
        <v>534</v>
      </c>
      <c r="R154" s="33"/>
      <c r="S154" s="34">
        <f t="shared" si="40"/>
        <v>0</v>
      </c>
      <c r="T154" s="35"/>
      <c r="U154" s="35"/>
      <c r="V154" s="35"/>
      <c r="W154" s="35"/>
      <c r="X154" s="35"/>
      <c r="Y154" s="35"/>
      <c r="Z154" s="35"/>
      <c r="AB154" s="36">
        <f t="shared" si="33"/>
        <v>3.163467434475363E-2</v>
      </c>
      <c r="AC154" s="36">
        <f t="shared" si="34"/>
        <v>3.8461538461538459E-3</v>
      </c>
      <c r="AD154" s="36">
        <f t="shared" si="35"/>
        <v>0</v>
      </c>
      <c r="AE154" s="36">
        <f t="shared" si="36"/>
        <v>3.5480828190907476E-2</v>
      </c>
      <c r="AF154" s="37"/>
      <c r="AG154" s="37">
        <f t="shared" si="37"/>
        <v>0</v>
      </c>
      <c r="AH154" s="37">
        <f t="shared" si="38"/>
        <v>0</v>
      </c>
      <c r="AI154" s="37">
        <f t="shared" si="39"/>
        <v>3.5480828190907476E-2</v>
      </c>
    </row>
    <row r="155" spans="1:781" s="1" customFormat="1" ht="15.6" x14ac:dyDescent="0.3">
      <c r="A155" s="42">
        <v>3</v>
      </c>
      <c r="B155" s="98" t="s">
        <v>535</v>
      </c>
      <c r="C155" s="99" t="s">
        <v>118</v>
      </c>
      <c r="D155" s="100" t="s">
        <v>176</v>
      </c>
      <c r="E155" s="100"/>
      <c r="F155" s="100">
        <v>18</v>
      </c>
      <c r="G155" s="50"/>
      <c r="H155" s="100">
        <v>1</v>
      </c>
      <c r="I155" s="100" t="s">
        <v>44</v>
      </c>
      <c r="J155" s="100" t="s">
        <v>360</v>
      </c>
      <c r="K155" s="101">
        <v>1997</v>
      </c>
      <c r="L155" s="66">
        <v>35717</v>
      </c>
      <c r="M155" s="102"/>
      <c r="N155" s="103"/>
      <c r="O155" s="103"/>
      <c r="P155" s="54" t="s">
        <v>383</v>
      </c>
      <c r="Q155" s="80" t="s">
        <v>536</v>
      </c>
      <c r="R155" s="33" t="s">
        <v>537</v>
      </c>
      <c r="S155" s="34" t="str">
        <f t="shared" si="40"/>
        <v>Fe</v>
      </c>
      <c r="T155" s="35"/>
      <c r="U155" s="35"/>
      <c r="V155" s="35"/>
      <c r="W155" s="35"/>
      <c r="X155" s="35"/>
      <c r="Y155" s="35"/>
      <c r="Z155" s="35"/>
      <c r="AB155" s="36">
        <f t="shared" si="33"/>
        <v>0</v>
      </c>
      <c r="AC155" s="36">
        <f t="shared" si="34"/>
        <v>0</v>
      </c>
      <c r="AD155" s="36">
        <f t="shared" si="35"/>
        <v>0</v>
      </c>
      <c r="AE155" s="36">
        <f t="shared" si="36"/>
        <v>0</v>
      </c>
      <c r="AF155" s="37"/>
      <c r="AG155" s="37">
        <f t="shared" si="37"/>
        <v>0</v>
      </c>
      <c r="AH155" s="37">
        <f t="shared" si="38"/>
        <v>0</v>
      </c>
      <c r="AI155" s="37">
        <f t="shared" si="39"/>
        <v>0</v>
      </c>
    </row>
    <row r="156" spans="1:781" s="1" customFormat="1" ht="15.6" x14ac:dyDescent="0.3">
      <c r="A156" s="42">
        <v>3</v>
      </c>
      <c r="B156" s="98" t="s">
        <v>535</v>
      </c>
      <c r="C156" s="99" t="s">
        <v>118</v>
      </c>
      <c r="D156" s="100" t="s">
        <v>176</v>
      </c>
      <c r="E156" s="100"/>
      <c r="F156" s="100">
        <v>20</v>
      </c>
      <c r="G156" s="50"/>
      <c r="H156" s="100">
        <v>1</v>
      </c>
      <c r="I156" s="100" t="s">
        <v>44</v>
      </c>
      <c r="J156" s="100" t="s">
        <v>360</v>
      </c>
      <c r="K156" s="101">
        <v>1997</v>
      </c>
      <c r="L156" s="66">
        <v>35717</v>
      </c>
      <c r="M156" s="102"/>
      <c r="N156" s="103"/>
      <c r="O156" s="103"/>
      <c r="P156" s="54" t="s">
        <v>383</v>
      </c>
      <c r="Q156" s="80" t="s">
        <v>538</v>
      </c>
      <c r="R156" s="33" t="s">
        <v>537</v>
      </c>
      <c r="S156" s="34" t="str">
        <f t="shared" si="40"/>
        <v>Fe</v>
      </c>
      <c r="T156" s="35"/>
      <c r="U156" s="35"/>
      <c r="V156" s="35"/>
      <c r="W156" s="35"/>
      <c r="X156" s="35"/>
      <c r="Y156" s="35"/>
      <c r="Z156" s="35"/>
      <c r="AB156" s="36">
        <f t="shared" si="33"/>
        <v>0</v>
      </c>
      <c r="AC156" s="36">
        <f t="shared" si="34"/>
        <v>0</v>
      </c>
      <c r="AD156" s="36">
        <f t="shared" si="35"/>
        <v>0</v>
      </c>
      <c r="AE156" s="36">
        <f t="shared" si="36"/>
        <v>0</v>
      </c>
      <c r="AF156" s="37"/>
      <c r="AG156" s="37">
        <f t="shared" si="37"/>
        <v>0</v>
      </c>
      <c r="AH156" s="37">
        <f t="shared" si="38"/>
        <v>0</v>
      </c>
      <c r="AI156" s="37">
        <f t="shared" si="39"/>
        <v>0</v>
      </c>
    </row>
    <row r="157" spans="1:781" s="1" customFormat="1" ht="15.6" x14ac:dyDescent="0.3">
      <c r="A157" s="42">
        <v>3</v>
      </c>
      <c r="B157" s="98" t="s">
        <v>539</v>
      </c>
      <c r="C157" s="99"/>
      <c r="D157" s="100" t="s">
        <v>176</v>
      </c>
      <c r="E157" s="100"/>
      <c r="F157" s="100">
        <v>15</v>
      </c>
      <c r="G157" s="50"/>
      <c r="H157" s="100">
        <v>1</v>
      </c>
      <c r="I157" s="100" t="s">
        <v>44</v>
      </c>
      <c r="J157" s="100" t="s">
        <v>360</v>
      </c>
      <c r="K157" s="101">
        <v>1997</v>
      </c>
      <c r="L157" s="66">
        <v>35717</v>
      </c>
      <c r="M157" s="102"/>
      <c r="N157" s="103"/>
      <c r="O157" s="103"/>
      <c r="P157" s="54" t="s">
        <v>383</v>
      </c>
      <c r="Q157" s="80" t="s">
        <v>540</v>
      </c>
      <c r="R157" s="33"/>
      <c r="S157" s="34">
        <f t="shared" si="40"/>
        <v>0</v>
      </c>
      <c r="T157" s="35"/>
      <c r="U157" s="35"/>
      <c r="V157" s="35"/>
      <c r="W157" s="35"/>
      <c r="X157" s="35"/>
      <c r="Y157" s="35"/>
      <c r="Z157" s="35"/>
      <c r="AB157" s="36">
        <f t="shared" si="33"/>
        <v>0</v>
      </c>
      <c r="AC157" s="36">
        <f t="shared" si="34"/>
        <v>0</v>
      </c>
      <c r="AD157" s="36">
        <f t="shared" si="35"/>
        <v>0</v>
      </c>
      <c r="AE157" s="36">
        <f t="shared" si="36"/>
        <v>0</v>
      </c>
      <c r="AF157" s="37"/>
      <c r="AG157" s="37">
        <f t="shared" si="37"/>
        <v>0</v>
      </c>
      <c r="AH157" s="37">
        <f t="shared" si="38"/>
        <v>0</v>
      </c>
      <c r="AI157" s="37">
        <f t="shared" si="39"/>
        <v>0</v>
      </c>
    </row>
    <row r="158" spans="1:781" s="1" customFormat="1" ht="38.4" customHeight="1" x14ac:dyDescent="0.3">
      <c r="A158" s="40">
        <v>2</v>
      </c>
      <c r="B158" s="98" t="s">
        <v>541</v>
      </c>
      <c r="C158" s="99"/>
      <c r="D158" s="100" t="s">
        <v>176</v>
      </c>
      <c r="E158" s="100"/>
      <c r="F158" s="100"/>
      <c r="G158" s="50"/>
      <c r="H158" s="100">
        <v>1</v>
      </c>
      <c r="I158" s="100" t="s">
        <v>51</v>
      </c>
      <c r="J158" s="100" t="s">
        <v>360</v>
      </c>
      <c r="K158" s="101">
        <v>1996</v>
      </c>
      <c r="L158" s="66">
        <v>35381</v>
      </c>
      <c r="M158" s="102">
        <v>600000</v>
      </c>
      <c r="N158" s="103"/>
      <c r="O158" s="103"/>
      <c r="P158" s="54" t="s">
        <v>542</v>
      </c>
      <c r="Q158" s="80" t="s">
        <v>543</v>
      </c>
      <c r="R158" s="33"/>
      <c r="S158" s="34">
        <f t="shared" si="40"/>
        <v>0</v>
      </c>
      <c r="T158" s="35"/>
      <c r="U158" s="35"/>
      <c r="V158" s="35"/>
      <c r="W158" s="35"/>
      <c r="X158" s="35"/>
      <c r="Y158" s="35"/>
      <c r="Z158" s="35"/>
      <c r="AB158" s="36">
        <f t="shared" si="33"/>
        <v>0.31634674344753627</v>
      </c>
      <c r="AC158" s="36">
        <f t="shared" si="34"/>
        <v>0</v>
      </c>
      <c r="AD158" s="36">
        <f t="shared" si="35"/>
        <v>0</v>
      </c>
      <c r="AE158" s="36">
        <f t="shared" si="36"/>
        <v>0.31634674344753627</v>
      </c>
      <c r="AF158" s="37"/>
      <c r="AG158" s="37">
        <f t="shared" si="37"/>
        <v>0</v>
      </c>
      <c r="AH158" s="37">
        <f t="shared" si="38"/>
        <v>0.31634674344753627</v>
      </c>
      <c r="AI158" s="37">
        <f t="shared" si="39"/>
        <v>0</v>
      </c>
    </row>
    <row r="159" spans="1:781" s="1" customFormat="1" ht="15.6" x14ac:dyDescent="0.3">
      <c r="A159" s="42">
        <v>3</v>
      </c>
      <c r="B159" s="98" t="s">
        <v>544</v>
      </c>
      <c r="C159" s="99"/>
      <c r="D159" s="100"/>
      <c r="E159" s="100"/>
      <c r="F159" s="100"/>
      <c r="G159" s="50"/>
      <c r="H159" s="100">
        <v>1</v>
      </c>
      <c r="I159" s="100" t="s">
        <v>51</v>
      </c>
      <c r="J159" s="100" t="s">
        <v>360</v>
      </c>
      <c r="K159" s="101">
        <v>1996</v>
      </c>
      <c r="L159" s="66">
        <v>35381</v>
      </c>
      <c r="M159" s="102"/>
      <c r="N159" s="103"/>
      <c r="O159" s="103"/>
      <c r="P159" s="54" t="s">
        <v>545</v>
      </c>
      <c r="Q159" s="80" t="s">
        <v>546</v>
      </c>
      <c r="R159" s="33"/>
      <c r="S159" s="34"/>
      <c r="T159" s="35"/>
      <c r="U159" s="35"/>
      <c r="V159" s="35"/>
      <c r="W159" s="35"/>
      <c r="X159" s="35"/>
      <c r="Y159" s="35"/>
      <c r="Z159" s="35"/>
      <c r="AB159" s="36"/>
      <c r="AC159" s="36"/>
      <c r="AD159" s="36"/>
      <c r="AE159" s="36"/>
      <c r="AF159" s="37"/>
      <c r="AG159" s="37"/>
      <c r="AH159" s="37"/>
      <c r="AI159" s="37"/>
    </row>
    <row r="160" spans="1:781" s="1" customFormat="1" ht="15.6" x14ac:dyDescent="0.3">
      <c r="A160" s="40">
        <v>2</v>
      </c>
      <c r="B160" s="98" t="s">
        <v>547</v>
      </c>
      <c r="C160" s="99" t="s">
        <v>266</v>
      </c>
      <c r="D160" s="100"/>
      <c r="E160" s="100"/>
      <c r="F160" s="100"/>
      <c r="G160" s="50"/>
      <c r="H160" s="100">
        <v>1</v>
      </c>
      <c r="I160" s="100" t="s">
        <v>44</v>
      </c>
      <c r="J160" s="100" t="s">
        <v>208</v>
      </c>
      <c r="K160" s="101">
        <v>1996</v>
      </c>
      <c r="L160" s="66">
        <v>35306</v>
      </c>
      <c r="M160" s="102">
        <v>166000</v>
      </c>
      <c r="N160" s="103">
        <v>300</v>
      </c>
      <c r="O160" s="103"/>
      <c r="P160" s="54" t="s">
        <v>496</v>
      </c>
      <c r="Q160" s="80" t="s">
        <v>548</v>
      </c>
      <c r="R160" s="33" t="s">
        <v>392</v>
      </c>
      <c r="S160" s="34" t="str">
        <f t="shared" ref="S160:S223" si="41">C160</f>
        <v>Pb Zn</v>
      </c>
      <c r="T160" s="35"/>
      <c r="U160" s="35"/>
      <c r="V160" s="35"/>
      <c r="W160" s="35"/>
      <c r="X160" s="35"/>
      <c r="Y160" s="35"/>
      <c r="Z160" s="35"/>
      <c r="AB160" s="36">
        <f t="shared" ref="AB160:AB212" si="42">M160/1896653</f>
        <v>8.7522599020485037E-2</v>
      </c>
      <c r="AC160" s="36">
        <f t="shared" ref="AC160:AC223" si="43">N160/39</f>
        <v>7.6923076923076925</v>
      </c>
      <c r="AD160" s="36">
        <f t="shared" ref="AD160:AD223" si="44">O160/14</f>
        <v>0</v>
      </c>
      <c r="AE160" s="36">
        <f t="shared" ref="AE160:AE223" si="45">SUM(AB160:AD160)</f>
        <v>7.7798302913281772</v>
      </c>
      <c r="AF160" s="37"/>
      <c r="AG160" s="37">
        <f>IF(A161=1,AE160,0)</f>
        <v>0</v>
      </c>
      <c r="AH160" s="37">
        <f>IF(A161=2,AE160,0)</f>
        <v>7.7798302913281772</v>
      </c>
      <c r="AI160" s="37">
        <f>IF(A161=3,AE160,0)</f>
        <v>0</v>
      </c>
    </row>
    <row r="161" spans="1:35" s="1" customFormat="1" ht="15.6" x14ac:dyDescent="0.3">
      <c r="A161" s="40">
        <v>2</v>
      </c>
      <c r="B161" s="98" t="s">
        <v>549</v>
      </c>
      <c r="C161" s="99" t="s">
        <v>56</v>
      </c>
      <c r="D161" s="100"/>
      <c r="E161" s="100"/>
      <c r="F161" s="100"/>
      <c r="G161" s="50"/>
      <c r="H161" s="100">
        <v>1</v>
      </c>
      <c r="I161" s="100"/>
      <c r="J161" s="100"/>
      <c r="K161" s="101">
        <v>1996</v>
      </c>
      <c r="L161" s="66">
        <v>35194</v>
      </c>
      <c r="M161" s="102">
        <v>350000</v>
      </c>
      <c r="N161" s="103"/>
      <c r="O161" s="103"/>
      <c r="P161" s="54" t="s">
        <v>83</v>
      </c>
      <c r="Q161" s="80" t="s">
        <v>550</v>
      </c>
      <c r="R161" s="33"/>
      <c r="S161" s="34"/>
      <c r="T161" s="35"/>
      <c r="U161" s="35"/>
      <c r="V161" s="35"/>
      <c r="W161" s="35"/>
      <c r="X161" s="35"/>
      <c r="Y161" s="35"/>
      <c r="Z161" s="35"/>
      <c r="AB161" s="36"/>
      <c r="AC161" s="36"/>
      <c r="AD161" s="36"/>
      <c r="AE161" s="36"/>
      <c r="AF161" s="37"/>
      <c r="AG161" s="37"/>
      <c r="AH161" s="37"/>
      <c r="AI161" s="37"/>
    </row>
    <row r="162" spans="1:35" s="1" customFormat="1" ht="15.6" x14ac:dyDescent="0.3">
      <c r="A162" s="40">
        <v>2</v>
      </c>
      <c r="B162" s="98" t="s">
        <v>551</v>
      </c>
      <c r="C162" s="99" t="s">
        <v>266</v>
      </c>
      <c r="D162" s="100" t="s">
        <v>176</v>
      </c>
      <c r="E162" s="100" t="s">
        <v>194</v>
      </c>
      <c r="F162" s="100">
        <v>45</v>
      </c>
      <c r="G162" s="50">
        <v>1520000</v>
      </c>
      <c r="H162" s="100">
        <v>1</v>
      </c>
      <c r="I162" s="100" t="s">
        <v>44</v>
      </c>
      <c r="J162" s="100" t="s">
        <v>100</v>
      </c>
      <c r="K162" s="101">
        <v>1996</v>
      </c>
      <c r="L162" s="108">
        <v>35186</v>
      </c>
      <c r="M162" s="102">
        <v>220000</v>
      </c>
      <c r="N162" s="103">
        <v>6</v>
      </c>
      <c r="O162" s="103"/>
      <c r="P162" s="54" t="s">
        <v>552</v>
      </c>
      <c r="Q162" s="80"/>
      <c r="R162" s="33"/>
      <c r="S162" s="34" t="str">
        <f t="shared" si="41"/>
        <v>Pb Zn</v>
      </c>
      <c r="T162" s="35"/>
      <c r="U162" s="35"/>
      <c r="V162" s="35"/>
      <c r="W162" s="35"/>
      <c r="X162" s="35"/>
      <c r="Y162" s="35"/>
      <c r="Z162" s="35"/>
      <c r="AB162" s="36">
        <f>M162/1896653</f>
        <v>0.11599380593076329</v>
      </c>
      <c r="AC162" s="36">
        <f>N162/39</f>
        <v>0.15384615384615385</v>
      </c>
      <c r="AD162" s="36">
        <f>O162/14</f>
        <v>0</v>
      </c>
      <c r="AE162" s="36">
        <f>SUM(AB162:AD162)</f>
        <v>0.26983995977691716</v>
      </c>
      <c r="AF162" s="37"/>
      <c r="AG162" s="37">
        <f t="shared" ref="AG162:AG186" si="46">IF(A162=1,AE162,0)</f>
        <v>0</v>
      </c>
      <c r="AH162" s="37">
        <f t="shared" ref="AH162:AH186" si="47">IF(A162=2,AE162,0)</f>
        <v>0.26983995977691716</v>
      </c>
      <c r="AI162" s="37">
        <f t="shared" ref="AI162:AI186" si="48">IF(A162=3,AE162,0)</f>
        <v>0</v>
      </c>
    </row>
    <row r="163" spans="1:35" s="1" customFormat="1" ht="28.8" x14ac:dyDescent="0.3">
      <c r="A163" s="58">
        <v>1</v>
      </c>
      <c r="B163" s="98" t="s">
        <v>553</v>
      </c>
      <c r="C163" s="99" t="s">
        <v>56</v>
      </c>
      <c r="D163" s="100" t="s">
        <v>554</v>
      </c>
      <c r="E163" s="100"/>
      <c r="F163" s="100"/>
      <c r="G163" s="50">
        <v>15000000</v>
      </c>
      <c r="H163" s="100">
        <v>1</v>
      </c>
      <c r="I163" s="100" t="s">
        <v>51</v>
      </c>
      <c r="J163" s="100" t="s">
        <v>45</v>
      </c>
      <c r="K163" s="101">
        <v>1996</v>
      </c>
      <c r="L163" s="66">
        <v>35148</v>
      </c>
      <c r="M163" s="102">
        <v>1600000</v>
      </c>
      <c r="N163" s="103">
        <v>26</v>
      </c>
      <c r="O163" s="103"/>
      <c r="P163" s="54" t="s">
        <v>555</v>
      </c>
      <c r="Q163" s="80" t="s">
        <v>556</v>
      </c>
      <c r="R163" s="33" t="s">
        <v>293</v>
      </c>
      <c r="S163" s="34" t="str">
        <f t="shared" si="41"/>
        <v>Cu</v>
      </c>
      <c r="T163" s="35">
        <v>372</v>
      </c>
      <c r="U163" s="35">
        <v>0.55000000000000004</v>
      </c>
      <c r="V163" s="35">
        <v>0.11</v>
      </c>
      <c r="W163" s="35">
        <v>0.63823028986031427</v>
      </c>
      <c r="X163" s="35">
        <v>1969</v>
      </c>
      <c r="Y163" s="35">
        <v>55</v>
      </c>
      <c r="Z163" s="35" t="s">
        <v>294</v>
      </c>
      <c r="AB163" s="36">
        <f t="shared" si="42"/>
        <v>0.84359131586009672</v>
      </c>
      <c r="AC163" s="36">
        <f t="shared" si="43"/>
        <v>0.66666666666666663</v>
      </c>
      <c r="AD163" s="36">
        <f t="shared" si="44"/>
        <v>0</v>
      </c>
      <c r="AE163" s="36">
        <f t="shared" si="45"/>
        <v>1.5102579825267632</v>
      </c>
      <c r="AF163" s="37"/>
      <c r="AG163" s="37">
        <f t="shared" si="46"/>
        <v>1.5102579825267632</v>
      </c>
      <c r="AH163" s="37">
        <f t="shared" si="47"/>
        <v>0</v>
      </c>
      <c r="AI163" s="37">
        <f t="shared" si="48"/>
        <v>0</v>
      </c>
    </row>
    <row r="164" spans="1:35" s="1" customFormat="1" ht="28.8" x14ac:dyDescent="0.3">
      <c r="A164" s="42">
        <v>3</v>
      </c>
      <c r="B164" s="98" t="s">
        <v>557</v>
      </c>
      <c r="C164" s="99" t="s">
        <v>558</v>
      </c>
      <c r="D164" s="100" t="s">
        <v>559</v>
      </c>
      <c r="E164" s="99" t="s">
        <v>560</v>
      </c>
      <c r="F164" s="100">
        <v>40</v>
      </c>
      <c r="G164" s="50">
        <v>20000000</v>
      </c>
      <c r="H164" s="100">
        <v>1</v>
      </c>
      <c r="I164" s="100" t="s">
        <v>44</v>
      </c>
      <c r="J164" s="100" t="s">
        <v>52</v>
      </c>
      <c r="K164" s="101">
        <v>1996</v>
      </c>
      <c r="L164" s="109">
        <v>1996</v>
      </c>
      <c r="M164" s="110">
        <v>0</v>
      </c>
      <c r="N164" s="103"/>
      <c r="O164" s="103"/>
      <c r="P164" s="80" t="s">
        <v>561</v>
      </c>
      <c r="Q164" s="80" t="s">
        <v>562</v>
      </c>
      <c r="R164" s="33"/>
      <c r="S164" s="34" t="str">
        <f t="shared" si="41"/>
        <v>Pb,Zn, Ag</v>
      </c>
      <c r="T164" s="35"/>
      <c r="U164" s="35"/>
      <c r="V164" s="35"/>
      <c r="W164" s="35"/>
      <c r="X164" s="35"/>
      <c r="Y164" s="35"/>
      <c r="Z164" s="35"/>
      <c r="AB164" s="36">
        <f t="shared" si="42"/>
        <v>0</v>
      </c>
      <c r="AC164" s="36">
        <f t="shared" si="43"/>
        <v>0</v>
      </c>
      <c r="AD164" s="36">
        <f t="shared" si="44"/>
        <v>0</v>
      </c>
      <c r="AE164" s="36">
        <f t="shared" si="45"/>
        <v>0</v>
      </c>
      <c r="AF164" s="37"/>
      <c r="AG164" s="37">
        <f t="shared" si="46"/>
        <v>0</v>
      </c>
      <c r="AH164" s="37">
        <f t="shared" si="47"/>
        <v>0</v>
      </c>
      <c r="AI164" s="37">
        <f t="shared" si="48"/>
        <v>0</v>
      </c>
    </row>
    <row r="165" spans="1:35" s="1" customFormat="1" ht="36" x14ac:dyDescent="0.3">
      <c r="A165" s="42">
        <v>3</v>
      </c>
      <c r="B165" s="98" t="s">
        <v>563</v>
      </c>
      <c r="C165" s="99" t="s">
        <v>61</v>
      </c>
      <c r="D165" s="100"/>
      <c r="E165" s="100"/>
      <c r="F165" s="100"/>
      <c r="G165" s="50"/>
      <c r="H165" s="100">
        <v>1</v>
      </c>
      <c r="I165" s="100" t="s">
        <v>44</v>
      </c>
      <c r="J165" s="100" t="s">
        <v>208</v>
      </c>
      <c r="K165" s="101">
        <v>1995</v>
      </c>
      <c r="L165" s="66">
        <v>35041</v>
      </c>
      <c r="M165" s="102"/>
      <c r="N165" s="103"/>
      <c r="O165" s="103"/>
      <c r="P165" s="54" t="s">
        <v>508</v>
      </c>
      <c r="Q165" s="80" t="s">
        <v>564</v>
      </c>
      <c r="R165" s="33"/>
      <c r="S165" s="34" t="str">
        <f t="shared" si="41"/>
        <v>Au</v>
      </c>
      <c r="T165" s="35"/>
      <c r="U165" s="35"/>
      <c r="V165" s="35"/>
      <c r="W165" s="35"/>
      <c r="X165" s="35">
        <v>1957</v>
      </c>
      <c r="Y165" s="35"/>
      <c r="Z165" s="35"/>
      <c r="AB165" s="36">
        <f t="shared" si="42"/>
        <v>0</v>
      </c>
      <c r="AC165" s="36">
        <f t="shared" si="43"/>
        <v>0</v>
      </c>
      <c r="AD165" s="36">
        <f t="shared" si="44"/>
        <v>0</v>
      </c>
      <c r="AE165" s="36">
        <f t="shared" si="45"/>
        <v>0</v>
      </c>
      <c r="AF165" s="37"/>
      <c r="AG165" s="37">
        <f t="shared" si="46"/>
        <v>0</v>
      </c>
      <c r="AH165" s="37">
        <f t="shared" si="47"/>
        <v>0</v>
      </c>
      <c r="AI165" s="37">
        <f t="shared" si="48"/>
        <v>0</v>
      </c>
    </row>
    <row r="166" spans="1:35" s="1" customFormat="1" ht="15.6" x14ac:dyDescent="0.3">
      <c r="A166" s="42">
        <v>3</v>
      </c>
      <c r="B166" s="98" t="s">
        <v>565</v>
      </c>
      <c r="C166" s="99" t="s">
        <v>61</v>
      </c>
      <c r="D166" s="100"/>
      <c r="E166" s="100" t="s">
        <v>566</v>
      </c>
      <c r="F166" s="100" t="s">
        <v>567</v>
      </c>
      <c r="G166" s="50">
        <v>3000000</v>
      </c>
      <c r="H166" s="100">
        <v>1</v>
      </c>
      <c r="I166" s="100" t="s">
        <v>44</v>
      </c>
      <c r="J166" s="100" t="s">
        <v>218</v>
      </c>
      <c r="K166" s="101">
        <v>1995</v>
      </c>
      <c r="L166" s="61">
        <v>35034</v>
      </c>
      <c r="M166" s="102"/>
      <c r="N166" s="103"/>
      <c r="O166" s="103"/>
      <c r="P166" s="54" t="s">
        <v>32</v>
      </c>
      <c r="Q166" s="80" t="s">
        <v>568</v>
      </c>
      <c r="R166" s="33"/>
      <c r="S166" s="34" t="str">
        <f t="shared" si="41"/>
        <v>Au</v>
      </c>
      <c r="T166" s="35"/>
      <c r="U166" s="35"/>
      <c r="V166" s="35"/>
      <c r="W166" s="35"/>
      <c r="X166" s="35"/>
      <c r="Y166" s="35"/>
      <c r="Z166" s="35"/>
      <c r="AB166" s="36">
        <f t="shared" si="42"/>
        <v>0</v>
      </c>
      <c r="AC166" s="36">
        <f t="shared" si="43"/>
        <v>0</v>
      </c>
      <c r="AD166" s="36">
        <f t="shared" si="44"/>
        <v>0</v>
      </c>
      <c r="AE166" s="36">
        <f t="shared" si="45"/>
        <v>0</v>
      </c>
      <c r="AF166" s="37"/>
      <c r="AG166" s="37">
        <f t="shared" si="46"/>
        <v>0</v>
      </c>
      <c r="AH166" s="37">
        <f t="shared" si="47"/>
        <v>0</v>
      </c>
      <c r="AI166" s="37">
        <f t="shared" si="48"/>
        <v>0</v>
      </c>
    </row>
    <row r="167" spans="1:35" s="1" customFormat="1" ht="15.6" x14ac:dyDescent="0.3">
      <c r="A167" s="40">
        <v>2</v>
      </c>
      <c r="B167" s="98" t="s">
        <v>569</v>
      </c>
      <c r="C167" s="99" t="s">
        <v>61</v>
      </c>
      <c r="D167" s="100" t="s">
        <v>400</v>
      </c>
      <c r="E167" s="100" t="s">
        <v>330</v>
      </c>
      <c r="F167" s="100">
        <v>17</v>
      </c>
      <c r="G167" s="50"/>
      <c r="H167" s="100">
        <v>1</v>
      </c>
      <c r="I167" s="100" t="s">
        <v>51</v>
      </c>
      <c r="J167" s="100" t="s">
        <v>218</v>
      </c>
      <c r="K167" s="101">
        <v>1995</v>
      </c>
      <c r="L167" s="66">
        <v>34944</v>
      </c>
      <c r="M167" s="102">
        <v>50000</v>
      </c>
      <c r="N167" s="103"/>
      <c r="O167" s="103">
        <v>12</v>
      </c>
      <c r="P167" s="54" t="s">
        <v>496</v>
      </c>
      <c r="Q167" s="80" t="s">
        <v>570</v>
      </c>
      <c r="R167" s="33" t="s">
        <v>517</v>
      </c>
      <c r="S167" s="34" t="str">
        <f t="shared" si="41"/>
        <v>Au</v>
      </c>
      <c r="T167" s="35"/>
      <c r="U167" s="35"/>
      <c r="V167" s="35"/>
      <c r="W167" s="35"/>
      <c r="X167" s="35"/>
      <c r="Y167" s="35"/>
      <c r="Z167" s="35"/>
      <c r="AB167" s="36">
        <f t="shared" si="42"/>
        <v>2.6362228620628023E-2</v>
      </c>
      <c r="AC167" s="36">
        <f t="shared" si="43"/>
        <v>0</v>
      </c>
      <c r="AD167" s="36">
        <f t="shared" si="44"/>
        <v>0.8571428571428571</v>
      </c>
      <c r="AE167" s="36">
        <f t="shared" si="45"/>
        <v>0.88350508576348508</v>
      </c>
      <c r="AF167" s="37"/>
      <c r="AG167" s="37">
        <f t="shared" si="46"/>
        <v>0</v>
      </c>
      <c r="AH167" s="37">
        <f t="shared" si="47"/>
        <v>0.88350508576348508</v>
      </c>
      <c r="AI167" s="37">
        <f t="shared" si="48"/>
        <v>0</v>
      </c>
    </row>
    <row r="168" spans="1:35" s="1" customFormat="1" ht="24" x14ac:dyDescent="0.3">
      <c r="A168" s="58">
        <v>1</v>
      </c>
      <c r="B168" s="98" t="s">
        <v>571</v>
      </c>
      <c r="C168" s="99" t="s">
        <v>61</v>
      </c>
      <c r="D168" s="100" t="s">
        <v>400</v>
      </c>
      <c r="E168" s="100" t="s">
        <v>566</v>
      </c>
      <c r="F168" s="100">
        <v>44</v>
      </c>
      <c r="G168" s="50">
        <v>5250000</v>
      </c>
      <c r="H168" s="100">
        <v>1</v>
      </c>
      <c r="I168" s="100" t="s">
        <v>44</v>
      </c>
      <c r="J168" s="100" t="s">
        <v>52</v>
      </c>
      <c r="K168" s="101">
        <v>1995</v>
      </c>
      <c r="L168" s="66">
        <v>34930</v>
      </c>
      <c r="M168" s="102">
        <v>4200000</v>
      </c>
      <c r="N168" s="103">
        <v>80</v>
      </c>
      <c r="O168" s="103"/>
      <c r="P168" s="54" t="s">
        <v>503</v>
      </c>
      <c r="Q168" s="80" t="s">
        <v>572</v>
      </c>
      <c r="R168" s="33" t="s">
        <v>392</v>
      </c>
      <c r="S168" s="34" t="str">
        <f t="shared" si="41"/>
        <v>Au</v>
      </c>
      <c r="T168" s="35">
        <v>43</v>
      </c>
      <c r="U168" s="35"/>
      <c r="V168" s="35">
        <v>1.51</v>
      </c>
      <c r="W168" s="35">
        <v>1.2111612517188581</v>
      </c>
      <c r="X168" s="35">
        <v>1993</v>
      </c>
      <c r="Y168" s="35">
        <v>8</v>
      </c>
      <c r="Z168" s="35" t="s">
        <v>294</v>
      </c>
      <c r="AB168" s="36">
        <f t="shared" si="42"/>
        <v>2.214427204132754</v>
      </c>
      <c r="AC168" s="36">
        <f t="shared" si="43"/>
        <v>2.0512820512820511</v>
      </c>
      <c r="AD168" s="36">
        <f t="shared" si="44"/>
        <v>0</v>
      </c>
      <c r="AE168" s="36">
        <f t="shared" si="45"/>
        <v>4.2657092554148051</v>
      </c>
      <c r="AF168" s="37"/>
      <c r="AG168" s="37">
        <f t="shared" si="46"/>
        <v>4.2657092554148051</v>
      </c>
      <c r="AH168" s="37">
        <f t="shared" si="47"/>
        <v>0</v>
      </c>
      <c r="AI168" s="37">
        <f t="shared" si="48"/>
        <v>0</v>
      </c>
    </row>
    <row r="169" spans="1:35" s="1" customFormat="1" ht="15.6" x14ac:dyDescent="0.3">
      <c r="A169" s="42">
        <v>3</v>
      </c>
      <c r="B169" s="98" t="s">
        <v>573</v>
      </c>
      <c r="C169" s="99" t="s">
        <v>61</v>
      </c>
      <c r="D169" s="100" t="s">
        <v>72</v>
      </c>
      <c r="E169" s="100" t="s">
        <v>330</v>
      </c>
      <c r="F169" s="100">
        <v>4</v>
      </c>
      <c r="G169" s="50">
        <v>25000</v>
      </c>
      <c r="H169" s="100">
        <v>1</v>
      </c>
      <c r="I169" s="100" t="s">
        <v>44</v>
      </c>
      <c r="J169" s="100" t="s">
        <v>114</v>
      </c>
      <c r="K169" s="101">
        <v>1995</v>
      </c>
      <c r="L169" s="66">
        <v>34875</v>
      </c>
      <c r="M169" s="102">
        <v>5000</v>
      </c>
      <c r="N169" s="103"/>
      <c r="O169" s="103"/>
      <c r="P169" s="54" t="s">
        <v>32</v>
      </c>
      <c r="Q169" s="80"/>
      <c r="R169" s="33"/>
      <c r="S169" s="34" t="str">
        <f t="shared" si="41"/>
        <v>Au</v>
      </c>
      <c r="T169" s="35"/>
      <c r="U169" s="35"/>
      <c r="V169" s="35"/>
      <c r="W169" s="35"/>
      <c r="X169" s="35"/>
      <c r="Y169" s="35"/>
      <c r="Z169" s="35"/>
      <c r="AB169" s="36">
        <f t="shared" si="42"/>
        <v>2.6362228620628024E-3</v>
      </c>
      <c r="AC169" s="36">
        <f t="shared" si="43"/>
        <v>0</v>
      </c>
      <c r="AD169" s="36">
        <f t="shared" si="44"/>
        <v>0</v>
      </c>
      <c r="AE169" s="36">
        <f t="shared" si="45"/>
        <v>2.6362228620628024E-3</v>
      </c>
      <c r="AF169" s="37"/>
      <c r="AG169" s="37">
        <f t="shared" si="46"/>
        <v>0</v>
      </c>
      <c r="AH169" s="37">
        <f t="shared" si="47"/>
        <v>0</v>
      </c>
      <c r="AI169" s="37">
        <f t="shared" si="48"/>
        <v>2.6362228620628024E-3</v>
      </c>
    </row>
    <row r="170" spans="1:35" s="1" customFormat="1" ht="15.6" x14ac:dyDescent="0.3">
      <c r="A170" s="42">
        <v>3</v>
      </c>
      <c r="B170" s="98" t="s">
        <v>574</v>
      </c>
      <c r="C170" s="99" t="s">
        <v>61</v>
      </c>
      <c r="D170" s="100" t="s">
        <v>72</v>
      </c>
      <c r="E170" s="100" t="s">
        <v>330</v>
      </c>
      <c r="F170" s="100">
        <v>7</v>
      </c>
      <c r="G170" s="50">
        <v>120000</v>
      </c>
      <c r="H170" s="100">
        <v>2</v>
      </c>
      <c r="I170" s="100" t="s">
        <v>44</v>
      </c>
      <c r="J170" s="100" t="s">
        <v>57</v>
      </c>
      <c r="K170" s="101">
        <v>1995</v>
      </c>
      <c r="L170" s="61">
        <v>34851</v>
      </c>
      <c r="M170" s="102">
        <v>40000</v>
      </c>
      <c r="N170" s="103"/>
      <c r="O170" s="103"/>
      <c r="P170" s="54" t="s">
        <v>32</v>
      </c>
      <c r="Q170" s="80"/>
      <c r="R170" s="33"/>
      <c r="S170" s="34" t="str">
        <f t="shared" si="41"/>
        <v>Au</v>
      </c>
      <c r="T170" s="35"/>
      <c r="U170" s="35"/>
      <c r="V170" s="35"/>
      <c r="W170" s="35"/>
      <c r="X170" s="35"/>
      <c r="Y170" s="35"/>
      <c r="Z170" s="35"/>
      <c r="AB170" s="36">
        <f t="shared" si="42"/>
        <v>2.1089782896502419E-2</v>
      </c>
      <c r="AC170" s="36">
        <f t="shared" si="43"/>
        <v>0</v>
      </c>
      <c r="AD170" s="36">
        <f t="shared" si="44"/>
        <v>0</v>
      </c>
      <c r="AE170" s="36">
        <f t="shared" si="45"/>
        <v>2.1089782896502419E-2</v>
      </c>
      <c r="AF170" s="37"/>
      <c r="AG170" s="37">
        <f t="shared" si="46"/>
        <v>0</v>
      </c>
      <c r="AH170" s="37">
        <f t="shared" si="47"/>
        <v>0</v>
      </c>
      <c r="AI170" s="37">
        <f t="shared" si="48"/>
        <v>2.1089782896502419E-2</v>
      </c>
    </row>
    <row r="171" spans="1:35" s="1" customFormat="1" ht="15.6" x14ac:dyDescent="0.3">
      <c r="A171" s="58">
        <v>1</v>
      </c>
      <c r="B171" s="98" t="s">
        <v>575</v>
      </c>
      <c r="C171" s="99" t="s">
        <v>239</v>
      </c>
      <c r="D171" s="100"/>
      <c r="E171" s="100"/>
      <c r="F171" s="100"/>
      <c r="G171" s="50"/>
      <c r="H171" s="100">
        <v>1</v>
      </c>
      <c r="I171" s="100" t="s">
        <v>44</v>
      </c>
      <c r="J171" s="100" t="s">
        <v>208</v>
      </c>
      <c r="K171" s="101">
        <v>1994</v>
      </c>
      <c r="L171" s="66">
        <v>34657</v>
      </c>
      <c r="M171" s="102">
        <v>1900000</v>
      </c>
      <c r="N171" s="103"/>
      <c r="O171" s="103"/>
      <c r="P171" s="54" t="s">
        <v>83</v>
      </c>
      <c r="Q171" s="80" t="s">
        <v>576</v>
      </c>
      <c r="R171" s="33" t="s">
        <v>398</v>
      </c>
      <c r="S171" s="34" t="str">
        <f t="shared" si="41"/>
        <v>P</v>
      </c>
      <c r="T171" s="35"/>
      <c r="U171" s="35"/>
      <c r="V171" s="35"/>
      <c r="W171" s="35"/>
      <c r="X171" s="35"/>
      <c r="Y171" s="35"/>
      <c r="Z171" s="35"/>
      <c r="AB171" s="36">
        <f t="shared" si="42"/>
        <v>1.0017646875838648</v>
      </c>
      <c r="AC171" s="36">
        <f t="shared" si="43"/>
        <v>0</v>
      </c>
      <c r="AD171" s="36">
        <f t="shared" si="44"/>
        <v>0</v>
      </c>
      <c r="AE171" s="36">
        <f t="shared" si="45"/>
        <v>1.0017646875838648</v>
      </c>
      <c r="AF171" s="37"/>
      <c r="AG171" s="37">
        <f t="shared" si="46"/>
        <v>1.0017646875838648</v>
      </c>
      <c r="AH171" s="37">
        <f t="shared" si="47"/>
        <v>0</v>
      </c>
      <c r="AI171" s="37">
        <f t="shared" si="48"/>
        <v>0</v>
      </c>
    </row>
    <row r="172" spans="1:35" s="1" customFormat="1" ht="27" customHeight="1" x14ac:dyDescent="0.3">
      <c r="A172" s="58">
        <v>1</v>
      </c>
      <c r="B172" s="98" t="s">
        <v>577</v>
      </c>
      <c r="C172" s="99" t="s">
        <v>239</v>
      </c>
      <c r="D172" s="100"/>
      <c r="E172" s="100"/>
      <c r="F172" s="100"/>
      <c r="G172" s="50"/>
      <c r="H172" s="100">
        <v>1</v>
      </c>
      <c r="I172" s="100" t="s">
        <v>44</v>
      </c>
      <c r="J172" s="100" t="s">
        <v>208</v>
      </c>
      <c r="K172" s="101">
        <v>1994</v>
      </c>
      <c r="L172" s="66">
        <v>34609</v>
      </c>
      <c r="M172" s="102">
        <v>6800000</v>
      </c>
      <c r="N172" s="103"/>
      <c r="O172" s="103"/>
      <c r="P172" s="54" t="s">
        <v>83</v>
      </c>
      <c r="Q172" s="80" t="s">
        <v>578</v>
      </c>
      <c r="R172" s="33" t="s">
        <v>398</v>
      </c>
      <c r="S172" s="34" t="str">
        <f t="shared" si="41"/>
        <v>P</v>
      </c>
      <c r="T172" s="35"/>
      <c r="U172" s="35"/>
      <c r="V172" s="35"/>
      <c r="W172" s="35"/>
      <c r="X172" s="35"/>
      <c r="Y172" s="35"/>
      <c r="Z172" s="35"/>
      <c r="AB172" s="36">
        <f t="shared" si="42"/>
        <v>3.5852630924054112</v>
      </c>
      <c r="AC172" s="36">
        <f t="shared" si="43"/>
        <v>0</v>
      </c>
      <c r="AD172" s="36">
        <f t="shared" si="44"/>
        <v>0</v>
      </c>
      <c r="AE172" s="36">
        <f t="shared" si="45"/>
        <v>3.5852630924054112</v>
      </c>
      <c r="AF172" s="37"/>
      <c r="AG172" s="37">
        <f t="shared" si="46"/>
        <v>3.5852630924054112</v>
      </c>
      <c r="AH172" s="37">
        <f t="shared" si="47"/>
        <v>0</v>
      </c>
      <c r="AI172" s="37">
        <f t="shared" si="48"/>
        <v>0</v>
      </c>
    </row>
    <row r="173" spans="1:35" s="1" customFormat="1" ht="15.6" x14ac:dyDescent="0.3">
      <c r="A173" s="42">
        <v>3</v>
      </c>
      <c r="B173" s="98" t="s">
        <v>579</v>
      </c>
      <c r="C173" s="99" t="s">
        <v>239</v>
      </c>
      <c r="D173" s="100"/>
      <c r="E173" s="100"/>
      <c r="F173" s="100"/>
      <c r="G173" s="50"/>
      <c r="H173" s="100">
        <v>2</v>
      </c>
      <c r="I173" s="100" t="s">
        <v>44</v>
      </c>
      <c r="J173" s="100" t="s">
        <v>57</v>
      </c>
      <c r="K173" s="101">
        <v>1994</v>
      </c>
      <c r="L173" s="61">
        <v>34608</v>
      </c>
      <c r="M173" s="102">
        <v>76000</v>
      </c>
      <c r="N173" s="103"/>
      <c r="O173" s="103"/>
      <c r="P173" s="54" t="s">
        <v>83</v>
      </c>
      <c r="Q173" s="80" t="s">
        <v>580</v>
      </c>
      <c r="R173" s="33" t="s">
        <v>398</v>
      </c>
      <c r="S173" s="34" t="str">
        <f t="shared" si="41"/>
        <v>P</v>
      </c>
      <c r="T173" s="35"/>
      <c r="U173" s="35"/>
      <c r="V173" s="35"/>
      <c r="W173" s="35"/>
      <c r="X173" s="35"/>
      <c r="Y173" s="35"/>
      <c r="Z173" s="35"/>
      <c r="AB173" s="36">
        <f t="shared" si="42"/>
        <v>4.0070587503354592E-2</v>
      </c>
      <c r="AC173" s="36">
        <f t="shared" si="43"/>
        <v>0</v>
      </c>
      <c r="AD173" s="36">
        <f t="shared" si="44"/>
        <v>0</v>
      </c>
      <c r="AE173" s="36">
        <f t="shared" si="45"/>
        <v>4.0070587503354592E-2</v>
      </c>
      <c r="AF173" s="37"/>
      <c r="AG173" s="37">
        <f t="shared" si="46"/>
        <v>0</v>
      </c>
      <c r="AH173" s="37">
        <f t="shared" si="47"/>
        <v>0</v>
      </c>
      <c r="AI173" s="37">
        <f t="shared" si="48"/>
        <v>4.0070587503354592E-2</v>
      </c>
    </row>
    <row r="174" spans="1:35" s="1" customFormat="1" ht="15.6" x14ac:dyDescent="0.3">
      <c r="A174" s="44">
        <v>4</v>
      </c>
      <c r="B174" s="98" t="s">
        <v>581</v>
      </c>
      <c r="C174" s="99" t="s">
        <v>239</v>
      </c>
      <c r="D174" s="100"/>
      <c r="E174" s="100"/>
      <c r="F174" s="100"/>
      <c r="G174" s="50"/>
      <c r="H174" s="100">
        <v>2</v>
      </c>
      <c r="I174" s="100" t="s">
        <v>44</v>
      </c>
      <c r="J174" s="100" t="s">
        <v>475</v>
      </c>
      <c r="K174" s="101">
        <v>1994</v>
      </c>
      <c r="L174" s="61">
        <v>34486</v>
      </c>
      <c r="M174" s="102"/>
      <c r="N174" s="103"/>
      <c r="O174" s="103"/>
      <c r="P174" s="54" t="s">
        <v>83</v>
      </c>
      <c r="Q174" s="80" t="s">
        <v>582</v>
      </c>
      <c r="R174" s="33" t="s">
        <v>398</v>
      </c>
      <c r="S174" s="34" t="str">
        <f t="shared" si="41"/>
        <v>P</v>
      </c>
      <c r="T174" s="35"/>
      <c r="U174" s="35"/>
      <c r="V174" s="35"/>
      <c r="W174" s="35"/>
      <c r="X174" s="35"/>
      <c r="Y174" s="35"/>
      <c r="Z174" s="35"/>
      <c r="AB174" s="36">
        <f t="shared" si="42"/>
        <v>0</v>
      </c>
      <c r="AC174" s="36">
        <f t="shared" si="43"/>
        <v>0</v>
      </c>
      <c r="AD174" s="36">
        <f t="shared" si="44"/>
        <v>0</v>
      </c>
      <c r="AE174" s="36">
        <f t="shared" si="45"/>
        <v>0</v>
      </c>
      <c r="AF174" s="37"/>
      <c r="AG174" s="37">
        <f t="shared" si="46"/>
        <v>0</v>
      </c>
      <c r="AH174" s="37">
        <f t="shared" si="47"/>
        <v>0</v>
      </c>
      <c r="AI174" s="37">
        <f t="shared" si="48"/>
        <v>0</v>
      </c>
    </row>
    <row r="175" spans="1:35" s="1" customFormat="1" ht="28.8" x14ac:dyDescent="0.3">
      <c r="A175" s="58">
        <v>1</v>
      </c>
      <c r="B175" s="98" t="s">
        <v>583</v>
      </c>
      <c r="C175" s="99" t="s">
        <v>61</v>
      </c>
      <c r="D175" s="100" t="s">
        <v>584</v>
      </c>
      <c r="E175" s="100" t="s">
        <v>194</v>
      </c>
      <c r="F175" s="100">
        <v>31</v>
      </c>
      <c r="G175" s="50">
        <v>7040000</v>
      </c>
      <c r="H175" s="100">
        <v>1</v>
      </c>
      <c r="I175" s="100" t="s">
        <v>51</v>
      </c>
      <c r="J175" s="100" t="s">
        <v>114</v>
      </c>
      <c r="K175" s="101">
        <v>1994</v>
      </c>
      <c r="L175" s="66">
        <v>34387</v>
      </c>
      <c r="M175" s="102">
        <v>600000</v>
      </c>
      <c r="N175" s="103">
        <v>4</v>
      </c>
      <c r="O175" s="103">
        <v>17</v>
      </c>
      <c r="P175" s="54" t="s">
        <v>503</v>
      </c>
      <c r="Q175" s="80" t="s">
        <v>585</v>
      </c>
      <c r="R175" s="33" t="s">
        <v>586</v>
      </c>
      <c r="S175" s="34" t="str">
        <f t="shared" si="41"/>
        <v>Au</v>
      </c>
      <c r="T175" s="35"/>
      <c r="U175" s="35"/>
      <c r="V175" s="35"/>
      <c r="W175" s="35"/>
      <c r="X175" s="35">
        <v>1950</v>
      </c>
      <c r="Y175" s="35"/>
      <c r="Z175" s="35" t="s">
        <v>294</v>
      </c>
      <c r="AB175" s="36">
        <f t="shared" si="42"/>
        <v>0.31634674344753627</v>
      </c>
      <c r="AC175" s="36">
        <f t="shared" si="43"/>
        <v>0.10256410256410256</v>
      </c>
      <c r="AD175" s="36">
        <f t="shared" si="44"/>
        <v>1.2142857142857142</v>
      </c>
      <c r="AE175" s="36">
        <f t="shared" si="45"/>
        <v>1.6331965602973531</v>
      </c>
      <c r="AF175" s="37"/>
      <c r="AG175" s="37">
        <f t="shared" si="46"/>
        <v>1.6331965602973531</v>
      </c>
      <c r="AH175" s="37">
        <f t="shared" si="47"/>
        <v>0</v>
      </c>
      <c r="AI175" s="37">
        <f t="shared" si="48"/>
        <v>0</v>
      </c>
    </row>
    <row r="176" spans="1:35" s="1" customFormat="1" ht="24" x14ac:dyDescent="0.3">
      <c r="A176" s="44">
        <v>4</v>
      </c>
      <c r="B176" s="98" t="s">
        <v>587</v>
      </c>
      <c r="C176" s="99" t="s">
        <v>588</v>
      </c>
      <c r="D176" s="100"/>
      <c r="E176" s="100"/>
      <c r="F176" s="100"/>
      <c r="G176" s="50"/>
      <c r="H176" s="100">
        <v>3</v>
      </c>
      <c r="I176" s="100" t="s">
        <v>208</v>
      </c>
      <c r="J176" s="100" t="s">
        <v>208</v>
      </c>
      <c r="K176" s="101">
        <v>1994</v>
      </c>
      <c r="L176" s="66">
        <v>34379</v>
      </c>
      <c r="M176" s="102">
        <v>5000000</v>
      </c>
      <c r="N176" s="103"/>
      <c r="O176" s="103"/>
      <c r="P176" s="54" t="s">
        <v>83</v>
      </c>
      <c r="Q176" s="80" t="s">
        <v>589</v>
      </c>
      <c r="R176" s="33"/>
      <c r="S176" s="34" t="str">
        <f t="shared" si="41"/>
        <v>Cu U</v>
      </c>
      <c r="T176" s="35">
        <v>4800</v>
      </c>
      <c r="U176" s="35">
        <v>1.4</v>
      </c>
      <c r="V176" s="35">
        <v>0.6</v>
      </c>
      <c r="W176" s="35">
        <v>3.3212561265108045</v>
      </c>
      <c r="X176" s="35">
        <v>1988</v>
      </c>
      <c r="Y176" s="35">
        <v>10</v>
      </c>
      <c r="Z176" s="35" t="s">
        <v>294</v>
      </c>
      <c r="AB176" s="36">
        <f t="shared" si="42"/>
        <v>2.6362228620628021</v>
      </c>
      <c r="AC176" s="36">
        <f t="shared" si="43"/>
        <v>0</v>
      </c>
      <c r="AD176" s="36">
        <f t="shared" si="44"/>
        <v>0</v>
      </c>
      <c r="AE176" s="36">
        <f t="shared" si="45"/>
        <v>2.6362228620628021</v>
      </c>
      <c r="AF176" s="37"/>
      <c r="AG176" s="37">
        <f t="shared" si="46"/>
        <v>0</v>
      </c>
      <c r="AH176" s="37">
        <f t="shared" si="47"/>
        <v>0</v>
      </c>
      <c r="AI176" s="37">
        <f t="shared" si="48"/>
        <v>0</v>
      </c>
    </row>
    <row r="177" spans="1:35" s="1" customFormat="1" ht="24" x14ac:dyDescent="0.3">
      <c r="A177" s="42">
        <v>3</v>
      </c>
      <c r="B177" s="98" t="s">
        <v>590</v>
      </c>
      <c r="C177" s="99" t="s">
        <v>61</v>
      </c>
      <c r="D177" s="100" t="s">
        <v>502</v>
      </c>
      <c r="E177" s="100" t="s">
        <v>377</v>
      </c>
      <c r="F177" s="100">
        <v>41</v>
      </c>
      <c r="G177" s="50">
        <v>2250000</v>
      </c>
      <c r="H177" s="100">
        <v>1</v>
      </c>
      <c r="I177" s="100" t="s">
        <v>44</v>
      </c>
      <c r="J177" s="100" t="s">
        <v>100</v>
      </c>
      <c r="K177" s="101">
        <v>1994</v>
      </c>
      <c r="L177" s="61">
        <v>34366</v>
      </c>
      <c r="M177" s="110">
        <v>0</v>
      </c>
      <c r="N177" s="103"/>
      <c r="O177" s="103"/>
      <c r="P177" s="54" t="s">
        <v>32</v>
      </c>
      <c r="Q177" s="80" t="s">
        <v>591</v>
      </c>
      <c r="R177" s="33"/>
      <c r="S177" s="34" t="str">
        <f t="shared" si="41"/>
        <v>Au</v>
      </c>
      <c r="T177" s="35"/>
      <c r="U177" s="35"/>
      <c r="V177" s="35"/>
      <c r="W177" s="35"/>
      <c r="X177" s="35"/>
      <c r="Y177" s="35"/>
      <c r="Z177" s="35"/>
      <c r="AB177" s="36">
        <f t="shared" si="42"/>
        <v>0</v>
      </c>
      <c r="AC177" s="36">
        <f t="shared" si="43"/>
        <v>0</v>
      </c>
      <c r="AD177" s="36">
        <f t="shared" si="44"/>
        <v>0</v>
      </c>
      <c r="AE177" s="36">
        <f t="shared" si="45"/>
        <v>0</v>
      </c>
      <c r="AF177" s="37"/>
      <c r="AG177" s="37">
        <f t="shared" si="46"/>
        <v>0</v>
      </c>
      <c r="AH177" s="37">
        <f t="shared" si="47"/>
        <v>0</v>
      </c>
      <c r="AI177" s="37">
        <f t="shared" si="48"/>
        <v>0</v>
      </c>
    </row>
    <row r="178" spans="1:35" s="1" customFormat="1" ht="36" x14ac:dyDescent="0.3">
      <c r="A178" s="40">
        <v>2</v>
      </c>
      <c r="B178" s="98" t="s">
        <v>592</v>
      </c>
      <c r="C178" s="99" t="s">
        <v>593</v>
      </c>
      <c r="D178" s="100" t="s">
        <v>176</v>
      </c>
      <c r="E178" s="100" t="s">
        <v>194</v>
      </c>
      <c r="F178" s="100">
        <v>24</v>
      </c>
      <c r="G178" s="50"/>
      <c r="H178" s="100">
        <v>1</v>
      </c>
      <c r="I178" s="100" t="s">
        <v>51</v>
      </c>
      <c r="J178" s="100" t="s">
        <v>360</v>
      </c>
      <c r="K178" s="101">
        <v>1994</v>
      </c>
      <c r="L178" s="66">
        <v>34351</v>
      </c>
      <c r="M178" s="102">
        <v>135000</v>
      </c>
      <c r="N178" s="111">
        <v>0.18</v>
      </c>
      <c r="O178" s="103"/>
      <c r="P178" s="112" t="s">
        <v>594</v>
      </c>
      <c r="Q178" s="80" t="s">
        <v>595</v>
      </c>
      <c r="R178" s="33"/>
      <c r="S178" s="34" t="str">
        <f t="shared" si="41"/>
        <v>Aggregate</v>
      </c>
      <c r="T178" s="35"/>
      <c r="U178" s="35"/>
      <c r="V178" s="35"/>
      <c r="W178" s="35"/>
      <c r="X178" s="35"/>
      <c r="Y178" s="35"/>
      <c r="Z178" s="35"/>
      <c r="AA178" s="65"/>
      <c r="AB178" s="36">
        <f t="shared" si="42"/>
        <v>7.1178017275695657E-2</v>
      </c>
      <c r="AC178" s="36">
        <f t="shared" si="43"/>
        <v>4.6153846153846149E-3</v>
      </c>
      <c r="AD178" s="36">
        <f t="shared" si="44"/>
        <v>0</v>
      </c>
      <c r="AE178" s="36">
        <f t="shared" si="45"/>
        <v>7.5793401891080275E-2</v>
      </c>
      <c r="AF178" s="37"/>
      <c r="AG178" s="37">
        <f t="shared" si="46"/>
        <v>0</v>
      </c>
      <c r="AH178" s="37">
        <f t="shared" si="47"/>
        <v>7.5793401891080275E-2</v>
      </c>
      <c r="AI178" s="37">
        <f t="shared" si="48"/>
        <v>0</v>
      </c>
    </row>
    <row r="179" spans="1:35" s="1" customFormat="1" ht="15.6" x14ac:dyDescent="0.3">
      <c r="A179" s="42">
        <v>3</v>
      </c>
      <c r="B179" s="98" t="s">
        <v>596</v>
      </c>
      <c r="C179" s="99" t="s">
        <v>239</v>
      </c>
      <c r="D179" s="100"/>
      <c r="E179" s="100"/>
      <c r="F179" s="100"/>
      <c r="G179" s="50"/>
      <c r="H179" s="100">
        <v>1</v>
      </c>
      <c r="I179" s="100" t="s">
        <v>44</v>
      </c>
      <c r="J179" s="100" t="s">
        <v>208</v>
      </c>
      <c r="K179" s="101">
        <v>1994</v>
      </c>
      <c r="L179" s="61">
        <v>34336</v>
      </c>
      <c r="M179" s="102">
        <v>76000</v>
      </c>
      <c r="N179" s="103"/>
      <c r="O179" s="103"/>
      <c r="P179" s="54" t="s">
        <v>83</v>
      </c>
      <c r="Q179" s="80"/>
      <c r="R179" s="33"/>
      <c r="S179" s="34" t="str">
        <f t="shared" si="41"/>
        <v>P</v>
      </c>
      <c r="T179" s="35"/>
      <c r="U179" s="35"/>
      <c r="V179" s="35"/>
      <c r="W179" s="35"/>
      <c r="X179" s="35"/>
      <c r="Y179" s="35"/>
      <c r="Z179" s="35"/>
      <c r="AB179" s="36">
        <f t="shared" si="42"/>
        <v>4.0070587503354592E-2</v>
      </c>
      <c r="AC179" s="36">
        <f t="shared" si="43"/>
        <v>0</v>
      </c>
      <c r="AD179" s="36">
        <f t="shared" si="44"/>
        <v>0</v>
      </c>
      <c r="AE179" s="36">
        <f t="shared" si="45"/>
        <v>4.0070587503354592E-2</v>
      </c>
      <c r="AF179" s="37"/>
      <c r="AG179" s="37">
        <f t="shared" si="46"/>
        <v>0</v>
      </c>
      <c r="AH179" s="37">
        <f t="shared" si="47"/>
        <v>0</v>
      </c>
      <c r="AI179" s="37">
        <f t="shared" si="48"/>
        <v>4.0070587503354592E-2</v>
      </c>
    </row>
    <row r="180" spans="1:35" s="1" customFormat="1" ht="15.6" x14ac:dyDescent="0.3">
      <c r="A180" s="58">
        <v>1</v>
      </c>
      <c r="B180" s="98" t="s">
        <v>597</v>
      </c>
      <c r="C180" s="99" t="s">
        <v>118</v>
      </c>
      <c r="D180" s="100" t="s">
        <v>176</v>
      </c>
      <c r="E180" s="100"/>
      <c r="F180" s="100"/>
      <c r="G180" s="50"/>
      <c r="H180" s="100">
        <v>1</v>
      </c>
      <c r="I180" s="100" t="s">
        <v>44</v>
      </c>
      <c r="J180" s="100" t="s">
        <v>208</v>
      </c>
      <c r="K180" s="101">
        <v>1994</v>
      </c>
      <c r="L180" s="61">
        <v>34335</v>
      </c>
      <c r="M180" s="102"/>
      <c r="N180" s="103"/>
      <c r="O180" s="103">
        <v>31</v>
      </c>
      <c r="P180" s="54" t="s">
        <v>598</v>
      </c>
      <c r="Q180" s="80"/>
      <c r="R180" s="33"/>
      <c r="S180" s="34" t="str">
        <f t="shared" si="41"/>
        <v>Fe</v>
      </c>
      <c r="T180" s="35"/>
      <c r="U180" s="35"/>
      <c r="V180" s="35"/>
      <c r="W180" s="35"/>
      <c r="X180" s="35"/>
      <c r="Y180" s="35"/>
      <c r="Z180" s="35"/>
      <c r="AB180" s="36">
        <f t="shared" si="42"/>
        <v>0</v>
      </c>
      <c r="AC180" s="36">
        <f t="shared" si="43"/>
        <v>0</v>
      </c>
      <c r="AD180" s="36">
        <f t="shared" si="44"/>
        <v>2.2142857142857144</v>
      </c>
      <c r="AE180" s="36">
        <f t="shared" si="45"/>
        <v>2.2142857142857144</v>
      </c>
      <c r="AF180" s="37"/>
      <c r="AG180" s="37">
        <f t="shared" si="46"/>
        <v>2.2142857142857144</v>
      </c>
      <c r="AH180" s="37">
        <f t="shared" si="47"/>
        <v>0</v>
      </c>
      <c r="AI180" s="37">
        <f t="shared" si="48"/>
        <v>0</v>
      </c>
    </row>
    <row r="181" spans="1:35" s="1" customFormat="1" ht="28.8" x14ac:dyDescent="0.3">
      <c r="A181" s="40">
        <v>2</v>
      </c>
      <c r="B181" s="98" t="s">
        <v>599</v>
      </c>
      <c r="C181" s="99" t="s">
        <v>56</v>
      </c>
      <c r="D181" s="100"/>
      <c r="E181" s="100"/>
      <c r="F181" s="100"/>
      <c r="G181" s="50"/>
      <c r="H181" s="100">
        <v>1</v>
      </c>
      <c r="I181" s="100" t="s">
        <v>44</v>
      </c>
      <c r="J181" s="100" t="s">
        <v>208</v>
      </c>
      <c r="K181" s="101">
        <v>1993</v>
      </c>
      <c r="L181" s="66">
        <v>34309</v>
      </c>
      <c r="M181" s="102"/>
      <c r="N181" s="103"/>
      <c r="O181" s="103">
        <v>2</v>
      </c>
      <c r="P181" s="54" t="s">
        <v>508</v>
      </c>
      <c r="Q181" s="80" t="s">
        <v>600</v>
      </c>
      <c r="R181" s="33"/>
      <c r="S181" s="34" t="str">
        <f t="shared" si="41"/>
        <v>Cu</v>
      </c>
      <c r="T181" s="35"/>
      <c r="U181" s="35"/>
      <c r="V181" s="35"/>
      <c r="W181" s="35"/>
      <c r="X181" s="35"/>
      <c r="Y181" s="35"/>
      <c r="Z181" s="35"/>
      <c r="AB181" s="36">
        <f t="shared" si="42"/>
        <v>0</v>
      </c>
      <c r="AC181" s="36">
        <f t="shared" si="43"/>
        <v>0</v>
      </c>
      <c r="AD181" s="36">
        <f t="shared" si="44"/>
        <v>0.14285714285714285</v>
      </c>
      <c r="AE181" s="36">
        <f t="shared" si="45"/>
        <v>0.14285714285714285</v>
      </c>
      <c r="AF181" s="37"/>
      <c r="AG181" s="37">
        <f t="shared" si="46"/>
        <v>0</v>
      </c>
      <c r="AH181" s="37">
        <f t="shared" si="47"/>
        <v>0.14285714285714285</v>
      </c>
      <c r="AI181" s="37">
        <f t="shared" si="48"/>
        <v>0</v>
      </c>
    </row>
    <row r="182" spans="1:35" s="1" customFormat="1" ht="15.6" x14ac:dyDescent="0.3">
      <c r="A182" s="42">
        <v>3</v>
      </c>
      <c r="B182" s="98" t="s">
        <v>601</v>
      </c>
      <c r="C182" s="99" t="s">
        <v>239</v>
      </c>
      <c r="D182" s="100"/>
      <c r="E182" s="100"/>
      <c r="F182" s="100"/>
      <c r="G182" s="50"/>
      <c r="H182" s="100">
        <v>2</v>
      </c>
      <c r="I182" s="100" t="s">
        <v>44</v>
      </c>
      <c r="J182" s="100" t="s">
        <v>208</v>
      </c>
      <c r="K182" s="101">
        <v>1993</v>
      </c>
      <c r="L182" s="61">
        <v>34243</v>
      </c>
      <c r="M182" s="102"/>
      <c r="N182" s="103"/>
      <c r="O182" s="103"/>
      <c r="P182" s="54" t="s">
        <v>83</v>
      </c>
      <c r="Q182" s="80" t="s">
        <v>602</v>
      </c>
      <c r="R182" s="33" t="s">
        <v>398</v>
      </c>
      <c r="S182" s="34" t="str">
        <f t="shared" si="41"/>
        <v>P</v>
      </c>
      <c r="T182" s="35"/>
      <c r="U182" s="35"/>
      <c r="V182" s="35"/>
      <c r="W182" s="35"/>
      <c r="X182" s="35"/>
      <c r="Y182" s="35"/>
      <c r="Z182" s="35"/>
      <c r="AB182" s="36">
        <f t="shared" si="42"/>
        <v>0</v>
      </c>
      <c r="AC182" s="36">
        <f t="shared" si="43"/>
        <v>0</v>
      </c>
      <c r="AD182" s="36">
        <f t="shared" si="44"/>
        <v>0</v>
      </c>
      <c r="AE182" s="36">
        <f t="shared" si="45"/>
        <v>0</v>
      </c>
      <c r="AF182" s="37"/>
      <c r="AG182" s="37">
        <f t="shared" si="46"/>
        <v>0</v>
      </c>
      <c r="AH182" s="37">
        <f t="shared" si="47"/>
        <v>0</v>
      </c>
      <c r="AI182" s="37">
        <f t="shared" si="48"/>
        <v>0</v>
      </c>
    </row>
    <row r="183" spans="1:35" s="1" customFormat="1" ht="15.6" x14ac:dyDescent="0.3">
      <c r="A183" s="42">
        <v>3</v>
      </c>
      <c r="B183" s="98" t="s">
        <v>603</v>
      </c>
      <c r="C183" s="99" t="s">
        <v>56</v>
      </c>
      <c r="D183" s="100" t="s">
        <v>176</v>
      </c>
      <c r="E183" s="100" t="s">
        <v>604</v>
      </c>
      <c r="F183" s="100">
        <v>5</v>
      </c>
      <c r="G183" s="50"/>
      <c r="H183" s="100">
        <v>1</v>
      </c>
      <c r="I183" s="100" t="s">
        <v>44</v>
      </c>
      <c r="J183" s="100" t="s">
        <v>114</v>
      </c>
      <c r="K183" s="101">
        <v>1993</v>
      </c>
      <c r="L183" s="66">
        <v>34182</v>
      </c>
      <c r="M183" s="102">
        <v>42</v>
      </c>
      <c r="N183" s="103"/>
      <c r="O183" s="103"/>
      <c r="P183" s="54" t="s">
        <v>32</v>
      </c>
      <c r="Q183" s="80"/>
      <c r="R183" s="33"/>
      <c r="S183" s="34" t="str">
        <f t="shared" si="41"/>
        <v>Cu</v>
      </c>
      <c r="T183" s="35"/>
      <c r="U183" s="35"/>
      <c r="V183" s="35"/>
      <c r="W183" s="35"/>
      <c r="X183" s="35"/>
      <c r="Y183" s="35"/>
      <c r="Z183" s="35"/>
      <c r="AB183" s="36">
        <f t="shared" si="42"/>
        <v>2.2144272041327538E-5</v>
      </c>
      <c r="AC183" s="36">
        <f t="shared" si="43"/>
        <v>0</v>
      </c>
      <c r="AD183" s="36">
        <f t="shared" si="44"/>
        <v>0</v>
      </c>
      <c r="AE183" s="36">
        <f t="shared" si="45"/>
        <v>2.2144272041327538E-5</v>
      </c>
      <c r="AF183" s="37"/>
      <c r="AG183" s="37">
        <f t="shared" si="46"/>
        <v>0</v>
      </c>
      <c r="AH183" s="37">
        <f t="shared" si="47"/>
        <v>0</v>
      </c>
      <c r="AI183" s="37">
        <f t="shared" si="48"/>
        <v>2.2144272041327538E-5</v>
      </c>
    </row>
    <row r="184" spans="1:35" s="1" customFormat="1" ht="24" x14ac:dyDescent="0.3">
      <c r="A184" s="42">
        <v>3</v>
      </c>
      <c r="B184" s="98" t="s">
        <v>605</v>
      </c>
      <c r="C184" s="99" t="s">
        <v>204</v>
      </c>
      <c r="D184" s="100"/>
      <c r="E184" s="100"/>
      <c r="F184" s="100"/>
      <c r="G184" s="50"/>
      <c r="H184" s="100">
        <v>1</v>
      </c>
      <c r="I184" s="100" t="s">
        <v>44</v>
      </c>
      <c r="J184" s="100" t="s">
        <v>114</v>
      </c>
      <c r="K184" s="101">
        <v>1993</v>
      </c>
      <c r="L184" s="66">
        <v>34146</v>
      </c>
      <c r="M184" s="102"/>
      <c r="N184" s="103"/>
      <c r="O184" s="103"/>
      <c r="P184" s="54" t="s">
        <v>515</v>
      </c>
      <c r="Q184" s="80" t="s">
        <v>606</v>
      </c>
      <c r="R184" s="33" t="s">
        <v>392</v>
      </c>
      <c r="S184" s="34" t="str">
        <f t="shared" si="41"/>
        <v>Au Ag</v>
      </c>
      <c r="T184" s="35" t="s">
        <v>607</v>
      </c>
      <c r="U184" s="35">
        <v>2.5</v>
      </c>
      <c r="V184" s="35">
        <v>6</v>
      </c>
      <c r="W184" s="35">
        <v>7.3125612651080454</v>
      </c>
      <c r="X184" s="35">
        <v>1931</v>
      </c>
      <c r="Y184" s="35">
        <v>37</v>
      </c>
      <c r="Z184" s="35" t="s">
        <v>294</v>
      </c>
      <c r="AB184" s="36">
        <f t="shared" si="42"/>
        <v>0</v>
      </c>
      <c r="AC184" s="36">
        <f t="shared" si="43"/>
        <v>0</v>
      </c>
      <c r="AD184" s="36">
        <f t="shared" si="44"/>
        <v>0</v>
      </c>
      <c r="AE184" s="36">
        <f t="shared" si="45"/>
        <v>0</v>
      </c>
      <c r="AF184" s="37"/>
      <c r="AG184" s="37">
        <f t="shared" si="46"/>
        <v>0</v>
      </c>
      <c r="AH184" s="37">
        <f t="shared" si="47"/>
        <v>0</v>
      </c>
      <c r="AI184" s="37">
        <f t="shared" si="48"/>
        <v>0</v>
      </c>
    </row>
    <row r="185" spans="1:35" s="1" customFormat="1" ht="36" x14ac:dyDescent="0.3">
      <c r="A185" s="42">
        <v>3</v>
      </c>
      <c r="B185" s="98" t="s">
        <v>608</v>
      </c>
      <c r="C185" s="99" t="s">
        <v>61</v>
      </c>
      <c r="D185" s="100" t="s">
        <v>176</v>
      </c>
      <c r="E185" s="100" t="s">
        <v>377</v>
      </c>
      <c r="F185" s="100">
        <v>28</v>
      </c>
      <c r="G185" s="50"/>
      <c r="H185" s="100">
        <v>1</v>
      </c>
      <c r="I185" s="100" t="s">
        <v>44</v>
      </c>
      <c r="J185" s="100" t="s">
        <v>100</v>
      </c>
      <c r="K185" s="101">
        <v>1993</v>
      </c>
      <c r="L185" s="66">
        <v>34050</v>
      </c>
      <c r="M185" s="102">
        <v>100</v>
      </c>
      <c r="N185" s="103"/>
      <c r="O185" s="103"/>
      <c r="P185" s="54" t="s">
        <v>609</v>
      </c>
      <c r="Q185" s="80" t="s">
        <v>610</v>
      </c>
      <c r="R185" s="33" t="s">
        <v>611</v>
      </c>
      <c r="S185" s="34" t="str">
        <f t="shared" si="41"/>
        <v>Au</v>
      </c>
      <c r="T185" s="35"/>
      <c r="U185" s="35"/>
      <c r="V185" s="35"/>
      <c r="W185" s="35"/>
      <c r="X185" s="35"/>
      <c r="Y185" s="35"/>
      <c r="Z185" s="35"/>
      <c r="AB185" s="36">
        <f t="shared" si="42"/>
        <v>5.2724457241256046E-5</v>
      </c>
      <c r="AC185" s="36">
        <f t="shared" si="43"/>
        <v>0</v>
      </c>
      <c r="AD185" s="36">
        <f t="shared" si="44"/>
        <v>0</v>
      </c>
      <c r="AE185" s="36">
        <f t="shared" si="45"/>
        <v>5.2724457241256046E-5</v>
      </c>
      <c r="AF185" s="37"/>
      <c r="AG185" s="37">
        <f t="shared" si="46"/>
        <v>0</v>
      </c>
      <c r="AH185" s="37">
        <f t="shared" si="47"/>
        <v>0</v>
      </c>
      <c r="AI185" s="37">
        <f t="shared" si="48"/>
        <v>5.2724457241256046E-5</v>
      </c>
    </row>
    <row r="186" spans="1:35" s="1" customFormat="1" ht="36" x14ac:dyDescent="0.3">
      <c r="A186" s="42">
        <v>3</v>
      </c>
      <c r="B186" s="98" t="s">
        <v>612</v>
      </c>
      <c r="C186" s="99" t="s">
        <v>61</v>
      </c>
      <c r="D186" s="100" t="s">
        <v>176</v>
      </c>
      <c r="E186" s="100" t="s">
        <v>377</v>
      </c>
      <c r="F186" s="100">
        <v>28</v>
      </c>
      <c r="G186" s="50"/>
      <c r="H186" s="100">
        <v>1</v>
      </c>
      <c r="I186" s="100" t="s">
        <v>44</v>
      </c>
      <c r="J186" s="100" t="s">
        <v>100</v>
      </c>
      <c r="K186" s="101">
        <v>1993</v>
      </c>
      <c r="L186" s="66">
        <v>34046</v>
      </c>
      <c r="M186" s="102">
        <v>100</v>
      </c>
      <c r="N186" s="103"/>
      <c r="O186" s="103"/>
      <c r="P186" s="54" t="s">
        <v>609</v>
      </c>
      <c r="Q186" s="80" t="s">
        <v>610</v>
      </c>
      <c r="R186" s="33" t="s">
        <v>611</v>
      </c>
      <c r="S186" s="34" t="str">
        <f t="shared" si="41"/>
        <v>Au</v>
      </c>
      <c r="T186" s="35"/>
      <c r="U186" s="35"/>
      <c r="V186" s="35"/>
      <c r="W186" s="35"/>
      <c r="X186" s="35"/>
      <c r="Y186" s="35"/>
      <c r="Z186" s="35"/>
      <c r="AB186" s="36">
        <f t="shared" si="42"/>
        <v>5.2724457241256046E-5</v>
      </c>
      <c r="AC186" s="36">
        <f t="shared" si="43"/>
        <v>0</v>
      </c>
      <c r="AD186" s="36">
        <f t="shared" si="44"/>
        <v>0</v>
      </c>
      <c r="AE186" s="36">
        <f t="shared" si="45"/>
        <v>5.2724457241256046E-5</v>
      </c>
      <c r="AF186" s="37"/>
      <c r="AG186" s="37">
        <f t="shared" si="46"/>
        <v>0</v>
      </c>
      <c r="AH186" s="37">
        <f t="shared" si="47"/>
        <v>0</v>
      </c>
      <c r="AI186" s="37">
        <f t="shared" si="48"/>
        <v>5.2724457241256046E-5</v>
      </c>
    </row>
    <row r="187" spans="1:35" s="1" customFormat="1" ht="36" x14ac:dyDescent="0.3">
      <c r="A187" s="42">
        <v>3</v>
      </c>
      <c r="B187" s="98" t="s">
        <v>613</v>
      </c>
      <c r="C187" s="99" t="s">
        <v>56</v>
      </c>
      <c r="D187" s="100"/>
      <c r="E187" s="100"/>
      <c r="F187" s="100"/>
      <c r="G187" s="50"/>
      <c r="H187" s="100">
        <v>1</v>
      </c>
      <c r="I187" s="100" t="s">
        <v>44</v>
      </c>
      <c r="J187" s="100" t="s">
        <v>114</v>
      </c>
      <c r="K187" s="101">
        <v>1993</v>
      </c>
      <c r="L187" s="66" t="s">
        <v>614</v>
      </c>
      <c r="M187" s="102">
        <v>90000</v>
      </c>
      <c r="N187" s="103"/>
      <c r="O187" s="103"/>
      <c r="P187" s="54" t="s">
        <v>615</v>
      </c>
      <c r="Q187" s="80" t="s">
        <v>616</v>
      </c>
      <c r="R187" s="33"/>
      <c r="S187" s="34" t="str">
        <f t="shared" si="41"/>
        <v>Cu</v>
      </c>
      <c r="T187" s="35"/>
      <c r="U187" s="35"/>
      <c r="V187" s="35"/>
      <c r="W187" s="35"/>
      <c r="X187" s="35"/>
      <c r="Y187" s="35"/>
      <c r="Z187" s="35"/>
      <c r="AB187" s="36">
        <f>M187/1896653</f>
        <v>4.7452011517130438E-2</v>
      </c>
      <c r="AC187" s="36"/>
      <c r="AD187" s="36"/>
      <c r="AE187" s="36"/>
      <c r="AF187" s="37"/>
      <c r="AG187" s="37"/>
      <c r="AH187" s="37"/>
      <c r="AI187" s="37"/>
    </row>
    <row r="188" spans="1:35" s="1" customFormat="1" ht="50.4" customHeight="1" x14ac:dyDescent="0.3">
      <c r="A188" s="40">
        <v>2</v>
      </c>
      <c r="B188" s="98" t="s">
        <v>617</v>
      </c>
      <c r="C188" s="99" t="s">
        <v>56</v>
      </c>
      <c r="D188" s="100" t="s">
        <v>176</v>
      </c>
      <c r="E188" s="100"/>
      <c r="F188" s="100">
        <v>46</v>
      </c>
      <c r="G188" s="50"/>
      <c r="H188" s="100">
        <v>1</v>
      </c>
      <c r="I188" s="100" t="s">
        <v>44</v>
      </c>
      <c r="J188" s="100" t="s">
        <v>114</v>
      </c>
      <c r="K188" s="101">
        <v>1993</v>
      </c>
      <c r="L188" s="66">
        <v>33978</v>
      </c>
      <c r="M188" s="102">
        <v>216000</v>
      </c>
      <c r="N188" s="103">
        <v>18</v>
      </c>
      <c r="O188" s="103"/>
      <c r="P188" s="54" t="s">
        <v>618</v>
      </c>
      <c r="Q188" s="80" t="s">
        <v>619</v>
      </c>
      <c r="R188" s="33"/>
      <c r="S188" s="34" t="str">
        <f t="shared" si="41"/>
        <v>Cu</v>
      </c>
      <c r="T188" s="35"/>
      <c r="U188" s="35"/>
      <c r="V188" s="35"/>
      <c r="W188" s="35"/>
      <c r="X188" s="35"/>
      <c r="Y188" s="35"/>
      <c r="Z188" s="35"/>
      <c r="AB188" s="36">
        <f t="shared" si="42"/>
        <v>0.11388482764111306</v>
      </c>
      <c r="AC188" s="36">
        <f t="shared" si="43"/>
        <v>0.46153846153846156</v>
      </c>
      <c r="AD188" s="36">
        <f t="shared" si="44"/>
        <v>0</v>
      </c>
      <c r="AE188" s="36">
        <f t="shared" si="45"/>
        <v>0.57542328917957464</v>
      </c>
      <c r="AF188" s="37"/>
      <c r="AG188" s="37">
        <f t="shared" ref="AG188:AG224" si="49">IF(A188=1,AE188,0)</f>
        <v>0</v>
      </c>
      <c r="AH188" s="37">
        <f t="shared" ref="AH188:AH224" si="50">IF(A188=2,AE188,0)</f>
        <v>0.57542328917957464</v>
      </c>
      <c r="AI188" s="37">
        <f t="shared" ref="AI188:AI224" si="51">IF(A188=3,AE188,0)</f>
        <v>0</v>
      </c>
    </row>
    <row r="189" spans="1:35" s="1" customFormat="1" ht="15.6" x14ac:dyDescent="0.3">
      <c r="A189" s="40">
        <v>2</v>
      </c>
      <c r="B189" s="98" t="s">
        <v>620</v>
      </c>
      <c r="C189" s="99" t="s">
        <v>61</v>
      </c>
      <c r="D189" s="100"/>
      <c r="E189" s="100"/>
      <c r="F189" s="100"/>
      <c r="G189" s="50"/>
      <c r="H189" s="100">
        <v>1</v>
      </c>
      <c r="I189" s="100" t="s">
        <v>44</v>
      </c>
      <c r="J189" s="100" t="s">
        <v>114</v>
      </c>
      <c r="K189" s="101">
        <v>1993</v>
      </c>
      <c r="L189" s="109">
        <v>1993</v>
      </c>
      <c r="M189" s="102"/>
      <c r="N189" s="103"/>
      <c r="O189" s="103">
        <v>6</v>
      </c>
      <c r="P189" s="54" t="s">
        <v>466</v>
      </c>
      <c r="Q189" s="80" t="s">
        <v>621</v>
      </c>
      <c r="R189" s="33" t="s">
        <v>392</v>
      </c>
      <c r="S189" s="34" t="str">
        <f t="shared" si="41"/>
        <v>Au</v>
      </c>
      <c r="T189" s="35"/>
      <c r="U189" s="35"/>
      <c r="V189" s="35"/>
      <c r="W189" s="35"/>
      <c r="X189" s="35"/>
      <c r="Y189" s="35"/>
      <c r="Z189" s="35"/>
      <c r="AB189" s="36">
        <f t="shared" si="42"/>
        <v>0</v>
      </c>
      <c r="AC189" s="36">
        <f t="shared" si="43"/>
        <v>0</v>
      </c>
      <c r="AD189" s="36">
        <f t="shared" si="44"/>
        <v>0.42857142857142855</v>
      </c>
      <c r="AE189" s="36">
        <f t="shared" si="45"/>
        <v>0.42857142857142855</v>
      </c>
      <c r="AF189" s="37"/>
      <c r="AG189" s="37">
        <f t="shared" si="49"/>
        <v>0</v>
      </c>
      <c r="AH189" s="37">
        <f t="shared" si="50"/>
        <v>0.42857142857142855</v>
      </c>
      <c r="AI189" s="37">
        <f t="shared" si="51"/>
        <v>0</v>
      </c>
    </row>
    <row r="190" spans="1:35" s="1" customFormat="1" ht="15.6" x14ac:dyDescent="0.3">
      <c r="A190" s="42">
        <v>3</v>
      </c>
      <c r="B190" s="98" t="s">
        <v>622</v>
      </c>
      <c r="C190" s="99" t="s">
        <v>266</v>
      </c>
      <c r="D190" s="100" t="s">
        <v>400</v>
      </c>
      <c r="E190" s="100" t="s">
        <v>330</v>
      </c>
      <c r="F190" s="100"/>
      <c r="G190" s="50">
        <v>3500000</v>
      </c>
      <c r="H190" s="100">
        <v>1</v>
      </c>
      <c r="I190" s="100" t="s">
        <v>51</v>
      </c>
      <c r="J190" s="100" t="s">
        <v>52</v>
      </c>
      <c r="K190" s="101">
        <v>1992</v>
      </c>
      <c r="L190" s="61">
        <v>33909</v>
      </c>
      <c r="M190" s="102">
        <v>0</v>
      </c>
      <c r="N190" s="103"/>
      <c r="O190" s="103"/>
      <c r="P190" s="54" t="s">
        <v>32</v>
      </c>
      <c r="Q190" s="80"/>
      <c r="R190" s="33"/>
      <c r="S190" s="34" t="str">
        <f t="shared" si="41"/>
        <v>Pb Zn</v>
      </c>
      <c r="T190" s="35"/>
      <c r="U190" s="35"/>
      <c r="V190" s="35"/>
      <c r="W190" s="35"/>
      <c r="X190" s="35"/>
      <c r="Y190" s="35"/>
      <c r="Z190" s="35"/>
      <c r="AB190" s="36">
        <f t="shared" si="42"/>
        <v>0</v>
      </c>
      <c r="AC190" s="36">
        <f t="shared" si="43"/>
        <v>0</v>
      </c>
      <c r="AD190" s="36">
        <f t="shared" si="44"/>
        <v>0</v>
      </c>
      <c r="AE190" s="36">
        <f t="shared" si="45"/>
        <v>0</v>
      </c>
      <c r="AF190" s="37"/>
      <c r="AG190" s="37">
        <f t="shared" si="49"/>
        <v>0</v>
      </c>
      <c r="AH190" s="37">
        <f t="shared" si="50"/>
        <v>0</v>
      </c>
      <c r="AI190" s="37">
        <f t="shared" si="51"/>
        <v>0</v>
      </c>
    </row>
    <row r="191" spans="1:35" s="1" customFormat="1" ht="15.6" x14ac:dyDescent="0.3">
      <c r="A191" s="40">
        <v>2</v>
      </c>
      <c r="B191" s="98" t="s">
        <v>623</v>
      </c>
      <c r="C191" s="99" t="s">
        <v>129</v>
      </c>
      <c r="D191" s="100"/>
      <c r="E191" s="100" t="s">
        <v>171</v>
      </c>
      <c r="F191" s="100">
        <v>15</v>
      </c>
      <c r="G191" s="50">
        <v>52000000</v>
      </c>
      <c r="H191" s="100">
        <v>1</v>
      </c>
      <c r="I191" s="100" t="s">
        <v>44</v>
      </c>
      <c r="J191" s="100" t="s">
        <v>52</v>
      </c>
      <c r="K191" s="101">
        <v>1992</v>
      </c>
      <c r="L191" s="66">
        <v>33664</v>
      </c>
      <c r="M191" s="102">
        <v>500000</v>
      </c>
      <c r="N191" s="103"/>
      <c r="O191" s="103"/>
      <c r="P191" s="54" t="s">
        <v>496</v>
      </c>
      <c r="Q191" s="80" t="s">
        <v>624</v>
      </c>
      <c r="R191" s="33" t="s">
        <v>398</v>
      </c>
      <c r="S191" s="34" t="str">
        <f t="shared" si="41"/>
        <v>Coal</v>
      </c>
      <c r="T191" s="35"/>
      <c r="U191" s="35"/>
      <c r="V191" s="35"/>
      <c r="W191" s="35"/>
      <c r="X191" s="35"/>
      <c r="Y191" s="35"/>
      <c r="Z191" s="35"/>
      <c r="AB191" s="36">
        <f t="shared" si="42"/>
        <v>0.2636222862062802</v>
      </c>
      <c r="AC191" s="36">
        <f t="shared" si="43"/>
        <v>0</v>
      </c>
      <c r="AD191" s="36">
        <f t="shared" si="44"/>
        <v>0</v>
      </c>
      <c r="AE191" s="36">
        <f t="shared" si="45"/>
        <v>0.2636222862062802</v>
      </c>
      <c r="AF191" s="37"/>
      <c r="AG191" s="37">
        <f t="shared" si="49"/>
        <v>0</v>
      </c>
      <c r="AH191" s="37">
        <f t="shared" si="50"/>
        <v>0.2636222862062802</v>
      </c>
      <c r="AI191" s="37">
        <f t="shared" si="51"/>
        <v>0</v>
      </c>
    </row>
    <row r="192" spans="1:35" s="1" customFormat="1" ht="48" x14ac:dyDescent="0.3">
      <c r="A192" s="58">
        <v>1</v>
      </c>
      <c r="B192" s="98" t="s">
        <v>625</v>
      </c>
      <c r="C192" s="99" t="s">
        <v>56</v>
      </c>
      <c r="D192" s="100"/>
      <c r="E192" s="100"/>
      <c r="F192" s="100"/>
      <c r="G192" s="50">
        <v>102000000</v>
      </c>
      <c r="H192" s="100">
        <v>1</v>
      </c>
      <c r="I192" s="100" t="s">
        <v>44</v>
      </c>
      <c r="J192" s="100" t="s">
        <v>218</v>
      </c>
      <c r="K192" s="101">
        <v>1992</v>
      </c>
      <c r="L192" s="66">
        <v>33605</v>
      </c>
      <c r="M192" s="102">
        <v>32243000</v>
      </c>
      <c r="N192" s="103"/>
      <c r="O192" s="103"/>
      <c r="P192" s="54" t="s">
        <v>626</v>
      </c>
      <c r="Q192" s="80" t="s">
        <v>627</v>
      </c>
      <c r="R192" s="33" t="s">
        <v>293</v>
      </c>
      <c r="S192" s="34" t="str">
        <f t="shared" si="41"/>
        <v>Cu</v>
      </c>
      <c r="T192" s="35">
        <v>590</v>
      </c>
      <c r="U192" s="35">
        <v>0.3</v>
      </c>
      <c r="V192" s="35">
        <v>0.35</v>
      </c>
      <c r="W192" s="35">
        <v>0.58073274046463597</v>
      </c>
      <c r="X192" s="35">
        <v>1958</v>
      </c>
      <c r="Y192" s="35">
        <v>200</v>
      </c>
      <c r="Z192" s="35" t="s">
        <v>294</v>
      </c>
      <c r="AB192" s="36">
        <f t="shared" si="42"/>
        <v>16.999946748298186</v>
      </c>
      <c r="AC192" s="36">
        <f t="shared" si="43"/>
        <v>0</v>
      </c>
      <c r="AD192" s="36">
        <f t="shared" si="44"/>
        <v>0</v>
      </c>
      <c r="AE192" s="36">
        <f t="shared" si="45"/>
        <v>16.999946748298186</v>
      </c>
      <c r="AF192" s="37"/>
      <c r="AG192" s="37">
        <f t="shared" si="49"/>
        <v>16.999946748298186</v>
      </c>
      <c r="AH192" s="37">
        <f t="shared" si="50"/>
        <v>0</v>
      </c>
      <c r="AI192" s="37">
        <f t="shared" si="51"/>
        <v>0</v>
      </c>
    </row>
    <row r="193" spans="1:781" s="1" customFormat="1" ht="36" x14ac:dyDescent="0.3">
      <c r="A193" s="42">
        <v>3</v>
      </c>
      <c r="B193" s="48" t="s">
        <v>628</v>
      </c>
      <c r="C193" s="59" t="s">
        <v>71</v>
      </c>
      <c r="D193" s="59" t="s">
        <v>43</v>
      </c>
      <c r="E193" s="99" t="s">
        <v>363</v>
      </c>
      <c r="F193" s="113">
        <v>25</v>
      </c>
      <c r="G193" s="50">
        <v>4500000</v>
      </c>
      <c r="H193" s="100">
        <v>1</v>
      </c>
      <c r="I193" s="100" t="s">
        <v>44</v>
      </c>
      <c r="J193" s="100" t="s">
        <v>45</v>
      </c>
      <c r="K193" s="101">
        <v>1991</v>
      </c>
      <c r="L193" s="66">
        <v>33545</v>
      </c>
      <c r="M193" s="102">
        <v>43200</v>
      </c>
      <c r="N193" s="114"/>
      <c r="O193" s="115"/>
      <c r="P193" s="116" t="s">
        <v>629</v>
      </c>
      <c r="Q193" s="55" t="s">
        <v>630</v>
      </c>
      <c r="R193" s="33"/>
      <c r="S193" s="34" t="str">
        <f t="shared" si="41"/>
        <v>Al</v>
      </c>
      <c r="T193" s="35"/>
      <c r="U193" s="35"/>
      <c r="V193" s="35"/>
      <c r="W193" s="35"/>
      <c r="X193" s="35"/>
      <c r="Y193" s="35"/>
      <c r="Z193" s="35"/>
      <c r="AA193" s="56"/>
      <c r="AB193" s="36">
        <f t="shared" si="42"/>
        <v>2.2776965528222611E-2</v>
      </c>
      <c r="AC193" s="36">
        <f t="shared" si="43"/>
        <v>0</v>
      </c>
      <c r="AD193" s="36">
        <f t="shared" si="44"/>
        <v>0</v>
      </c>
      <c r="AE193" s="36">
        <f t="shared" si="45"/>
        <v>2.2776965528222611E-2</v>
      </c>
      <c r="AF193" s="37"/>
      <c r="AG193" s="37">
        <f t="shared" si="49"/>
        <v>0</v>
      </c>
      <c r="AH193" s="37">
        <f t="shared" si="50"/>
        <v>0</v>
      </c>
      <c r="AI193" s="37">
        <f t="shared" si="51"/>
        <v>2.2776965528222611E-2</v>
      </c>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7"/>
      <c r="GY193" s="57"/>
      <c r="GZ193" s="57"/>
      <c r="HA193" s="57"/>
      <c r="HB193" s="57"/>
      <c r="HC193" s="57"/>
      <c r="HD193" s="57"/>
      <c r="HE193" s="57"/>
      <c r="HF193" s="57"/>
      <c r="HG193" s="57"/>
      <c r="HH193" s="57"/>
      <c r="HI193" s="57"/>
      <c r="HJ193" s="57"/>
      <c r="HK193" s="57"/>
      <c r="HL193" s="57"/>
      <c r="HM193" s="57"/>
      <c r="HN193" s="57"/>
      <c r="HO193" s="57"/>
      <c r="HP193" s="57"/>
      <c r="HQ193" s="57"/>
      <c r="HR193" s="57"/>
      <c r="HS193" s="57"/>
      <c r="HT193" s="57"/>
      <c r="HU193" s="57"/>
      <c r="HV193" s="57"/>
      <c r="HW193" s="57"/>
      <c r="HX193" s="57"/>
      <c r="HY193" s="57"/>
      <c r="HZ193" s="57"/>
      <c r="IA193" s="57"/>
      <c r="IB193" s="57"/>
      <c r="IC193" s="57"/>
      <c r="ID193" s="57"/>
      <c r="IE193" s="57"/>
      <c r="IF193" s="57"/>
      <c r="IG193" s="57"/>
      <c r="IH193" s="57"/>
      <c r="II193" s="57"/>
      <c r="IJ193" s="57"/>
      <c r="IK193" s="57"/>
      <c r="IL193" s="57"/>
      <c r="IM193" s="57"/>
      <c r="IN193" s="57"/>
      <c r="IO193" s="57"/>
      <c r="IP193" s="57"/>
      <c r="IQ193" s="57"/>
      <c r="IR193" s="57"/>
      <c r="IS193" s="57"/>
      <c r="IT193" s="57"/>
      <c r="IU193" s="57"/>
      <c r="IV193" s="57"/>
      <c r="IW193" s="57"/>
      <c r="IX193" s="57"/>
      <c r="IY193" s="57"/>
      <c r="IZ193" s="57"/>
      <c r="JA193" s="57"/>
      <c r="JB193" s="57"/>
      <c r="JC193" s="57"/>
      <c r="JD193" s="57"/>
      <c r="JE193" s="57"/>
      <c r="JF193" s="57"/>
      <c r="JG193" s="57"/>
      <c r="JH193" s="57"/>
      <c r="JI193" s="57"/>
      <c r="JJ193" s="57"/>
      <c r="JK193" s="57"/>
      <c r="JL193" s="57"/>
      <c r="JM193" s="57"/>
      <c r="JN193" s="57"/>
      <c r="JO193" s="57"/>
      <c r="JP193" s="57"/>
      <c r="JQ193" s="57"/>
      <c r="JR193" s="57"/>
      <c r="JS193" s="57"/>
      <c r="JT193" s="57"/>
      <c r="JU193" s="57"/>
      <c r="JV193" s="57"/>
      <c r="JW193" s="57"/>
      <c r="JX193" s="57"/>
      <c r="JY193" s="57"/>
      <c r="JZ193" s="57"/>
      <c r="KA193" s="57"/>
      <c r="KB193" s="57"/>
      <c r="KC193" s="57"/>
      <c r="KD193" s="57"/>
      <c r="KE193" s="57"/>
      <c r="KF193" s="57"/>
      <c r="KG193" s="57"/>
      <c r="KH193" s="57"/>
      <c r="KI193" s="57"/>
      <c r="KJ193" s="57"/>
      <c r="KK193" s="57"/>
      <c r="KL193" s="57"/>
      <c r="KM193" s="57"/>
      <c r="KN193" s="57"/>
      <c r="KO193" s="57"/>
      <c r="KP193" s="57"/>
      <c r="KQ193" s="57"/>
      <c r="KR193" s="57"/>
      <c r="KS193" s="57"/>
      <c r="KT193" s="57"/>
      <c r="KU193" s="57"/>
      <c r="KV193" s="57"/>
      <c r="KW193" s="57"/>
      <c r="KX193" s="57"/>
      <c r="KY193" s="57"/>
      <c r="KZ193" s="57"/>
      <c r="LA193" s="57"/>
      <c r="LB193" s="57"/>
      <c r="LC193" s="57"/>
      <c r="LD193" s="57"/>
      <c r="LE193" s="57"/>
      <c r="LF193" s="57"/>
      <c r="LG193" s="57"/>
      <c r="LH193" s="57"/>
      <c r="LI193" s="57"/>
      <c r="LJ193" s="57"/>
      <c r="LK193" s="57"/>
      <c r="LL193" s="57"/>
      <c r="LM193" s="57"/>
      <c r="LN193" s="57"/>
      <c r="LO193" s="57"/>
      <c r="LP193" s="57"/>
      <c r="LQ193" s="57"/>
      <c r="LR193" s="57"/>
      <c r="LS193" s="57"/>
      <c r="LT193" s="57"/>
      <c r="LU193" s="57"/>
      <c r="LV193" s="57"/>
      <c r="LW193" s="57"/>
      <c r="LX193" s="57"/>
      <c r="LY193" s="57"/>
      <c r="LZ193" s="57"/>
      <c r="MA193" s="57"/>
      <c r="MB193" s="57"/>
      <c r="MC193" s="57"/>
      <c r="MD193" s="57"/>
      <c r="ME193" s="57"/>
      <c r="MF193" s="57"/>
      <c r="MG193" s="57"/>
      <c r="MH193" s="57"/>
      <c r="MI193" s="57"/>
      <c r="MJ193" s="57"/>
      <c r="MK193" s="57"/>
      <c r="ML193" s="57"/>
      <c r="MM193" s="57"/>
      <c r="MN193" s="57"/>
      <c r="MO193" s="57"/>
      <c r="MP193" s="57"/>
      <c r="MQ193" s="57"/>
      <c r="MR193" s="57"/>
      <c r="MS193" s="57"/>
      <c r="MT193" s="57"/>
      <c r="MU193" s="57"/>
      <c r="MV193" s="57"/>
      <c r="MW193" s="57"/>
      <c r="MX193" s="57"/>
      <c r="MY193" s="57"/>
      <c r="MZ193" s="57"/>
      <c r="NA193" s="57"/>
      <c r="NB193" s="57"/>
      <c r="NC193" s="57"/>
      <c r="ND193" s="57"/>
      <c r="NE193" s="57"/>
      <c r="NF193" s="57"/>
      <c r="NG193" s="57"/>
      <c r="NH193" s="57"/>
      <c r="NI193" s="57"/>
      <c r="NJ193" s="57"/>
      <c r="NK193" s="57"/>
      <c r="NL193" s="57"/>
      <c r="NM193" s="57"/>
      <c r="NN193" s="57"/>
      <c r="NO193" s="57"/>
      <c r="NP193" s="57"/>
      <c r="NQ193" s="57"/>
      <c r="NR193" s="57"/>
      <c r="NS193" s="57"/>
      <c r="NT193" s="57"/>
      <c r="NU193" s="57"/>
      <c r="NV193" s="57"/>
      <c r="NW193" s="57"/>
      <c r="NX193" s="57"/>
      <c r="NY193" s="57"/>
      <c r="NZ193" s="57"/>
      <c r="OA193" s="57"/>
      <c r="OB193" s="57"/>
      <c r="OC193" s="57"/>
      <c r="OD193" s="57"/>
      <c r="OE193" s="57"/>
      <c r="OF193" s="57"/>
      <c r="OG193" s="57"/>
      <c r="OH193" s="57"/>
      <c r="OI193" s="57"/>
      <c r="OJ193" s="57"/>
      <c r="OK193" s="57"/>
      <c r="OL193" s="57"/>
      <c r="OM193" s="57"/>
      <c r="ON193" s="57"/>
      <c r="OO193" s="57"/>
      <c r="OP193" s="57"/>
      <c r="OQ193" s="57"/>
      <c r="OR193" s="57"/>
      <c r="OS193" s="57"/>
      <c r="OT193" s="57"/>
      <c r="OU193" s="57"/>
      <c r="OV193" s="57"/>
      <c r="OW193" s="57"/>
      <c r="OX193" s="57"/>
      <c r="OY193" s="57"/>
      <c r="OZ193" s="57"/>
      <c r="PA193" s="57"/>
      <c r="PB193" s="57"/>
      <c r="PC193" s="57"/>
      <c r="PD193" s="57"/>
      <c r="PE193" s="57"/>
      <c r="PF193" s="57"/>
      <c r="PG193" s="57"/>
      <c r="PH193" s="57"/>
      <c r="PI193" s="57"/>
      <c r="PJ193" s="57"/>
      <c r="PK193" s="57"/>
      <c r="PL193" s="57"/>
      <c r="PM193" s="57"/>
      <c r="PN193" s="57"/>
      <c r="PO193" s="57"/>
      <c r="PP193" s="57"/>
      <c r="PQ193" s="57"/>
      <c r="PR193" s="57"/>
      <c r="PS193" s="57"/>
      <c r="PT193" s="57"/>
      <c r="PU193" s="57"/>
      <c r="PV193" s="57"/>
      <c r="PW193" s="57"/>
      <c r="PX193" s="57"/>
      <c r="PY193" s="57"/>
      <c r="PZ193" s="57"/>
      <c r="QA193" s="57"/>
      <c r="QB193" s="57"/>
      <c r="QC193" s="57"/>
      <c r="QD193" s="57"/>
      <c r="QE193" s="57"/>
      <c r="QF193" s="57"/>
      <c r="QG193" s="57"/>
      <c r="QH193" s="57"/>
      <c r="QI193" s="57"/>
      <c r="QJ193" s="57"/>
      <c r="QK193" s="57"/>
      <c r="QL193" s="57"/>
      <c r="QM193" s="57"/>
      <c r="QN193" s="57"/>
      <c r="QO193" s="57"/>
      <c r="QP193" s="57"/>
      <c r="QQ193" s="57"/>
      <c r="QR193" s="57"/>
      <c r="QS193" s="57"/>
      <c r="QT193" s="57"/>
      <c r="QU193" s="57"/>
      <c r="QV193" s="57"/>
      <c r="QW193" s="57"/>
      <c r="QX193" s="57"/>
      <c r="QY193" s="57"/>
      <c r="QZ193" s="57"/>
      <c r="RA193" s="57"/>
      <c r="RB193" s="57"/>
      <c r="RC193" s="57"/>
      <c r="RD193" s="57"/>
      <c r="RE193" s="57"/>
      <c r="RF193" s="57"/>
      <c r="RG193" s="57"/>
      <c r="RH193" s="57"/>
      <c r="RI193" s="57"/>
      <c r="RJ193" s="57"/>
      <c r="RK193" s="57"/>
      <c r="RL193" s="57"/>
      <c r="RM193" s="57"/>
      <c r="RN193" s="57"/>
      <c r="RO193" s="57"/>
      <c r="RP193" s="57"/>
      <c r="RQ193" s="57"/>
      <c r="RR193" s="57"/>
      <c r="RS193" s="57"/>
      <c r="RT193" s="57"/>
      <c r="RU193" s="57"/>
      <c r="RV193" s="57"/>
      <c r="RW193" s="57"/>
      <c r="RX193" s="57"/>
      <c r="RY193" s="57"/>
      <c r="RZ193" s="57"/>
      <c r="SA193" s="57"/>
      <c r="SB193" s="57"/>
      <c r="SC193" s="57"/>
      <c r="SD193" s="57"/>
      <c r="SE193" s="57"/>
      <c r="SF193" s="57"/>
      <c r="SG193" s="57"/>
      <c r="SH193" s="57"/>
      <c r="SI193" s="57"/>
      <c r="SJ193" s="57"/>
      <c r="SK193" s="57"/>
      <c r="SL193" s="57"/>
      <c r="SM193" s="57"/>
      <c r="SN193" s="57"/>
      <c r="SO193" s="57"/>
      <c r="SP193" s="57"/>
      <c r="SQ193" s="57"/>
      <c r="SR193" s="57"/>
      <c r="SS193" s="57"/>
      <c r="ST193" s="57"/>
      <c r="SU193" s="57"/>
      <c r="SV193" s="57"/>
      <c r="SW193" s="57"/>
      <c r="SX193" s="57"/>
      <c r="SY193" s="57"/>
      <c r="SZ193" s="57"/>
      <c r="TA193" s="57"/>
      <c r="TB193" s="57"/>
      <c r="TC193" s="57"/>
      <c r="TD193" s="57"/>
      <c r="TE193" s="57"/>
      <c r="TF193" s="57"/>
      <c r="TG193" s="57"/>
      <c r="TH193" s="57"/>
      <c r="TI193" s="57"/>
      <c r="TJ193" s="57"/>
      <c r="TK193" s="57"/>
      <c r="TL193" s="57"/>
      <c r="TM193" s="57"/>
      <c r="TN193" s="57"/>
      <c r="TO193" s="57"/>
      <c r="TP193" s="57"/>
      <c r="TQ193" s="57"/>
      <c r="TR193" s="57"/>
      <c r="TS193" s="57"/>
      <c r="TT193" s="57"/>
      <c r="TU193" s="57"/>
      <c r="TV193" s="57"/>
      <c r="TW193" s="57"/>
      <c r="TX193" s="57"/>
      <c r="TY193" s="57"/>
      <c r="TZ193" s="57"/>
      <c r="UA193" s="57"/>
      <c r="UB193" s="57"/>
      <c r="UC193" s="57"/>
      <c r="UD193" s="57"/>
      <c r="UE193" s="57"/>
      <c r="UF193" s="57"/>
      <c r="UG193" s="57"/>
      <c r="UH193" s="57"/>
      <c r="UI193" s="57"/>
      <c r="UJ193" s="57"/>
      <c r="UK193" s="57"/>
      <c r="UL193" s="57"/>
      <c r="UM193" s="57"/>
      <c r="UN193" s="57"/>
      <c r="UO193" s="57"/>
      <c r="UP193" s="57"/>
      <c r="UQ193" s="57"/>
      <c r="UR193" s="57"/>
      <c r="US193" s="57"/>
      <c r="UT193" s="57"/>
      <c r="UU193" s="57"/>
      <c r="UV193" s="57"/>
      <c r="UW193" s="57"/>
      <c r="UX193" s="57"/>
      <c r="UY193" s="57"/>
      <c r="UZ193" s="57"/>
      <c r="VA193" s="57"/>
      <c r="VB193" s="57"/>
      <c r="VC193" s="57"/>
      <c r="VD193" s="57"/>
      <c r="VE193" s="57"/>
      <c r="VF193" s="57"/>
      <c r="VG193" s="57"/>
      <c r="VH193" s="57"/>
      <c r="VI193" s="57"/>
      <c r="VJ193" s="57"/>
      <c r="VK193" s="57"/>
      <c r="VL193" s="57"/>
      <c r="VM193" s="57"/>
      <c r="VN193" s="57"/>
      <c r="VO193" s="57"/>
      <c r="VP193" s="57"/>
      <c r="VQ193" s="57"/>
      <c r="VR193" s="57"/>
      <c r="VS193" s="57"/>
      <c r="VT193" s="57"/>
      <c r="VU193" s="57"/>
      <c r="VV193" s="57"/>
      <c r="VW193" s="57"/>
      <c r="VX193" s="57"/>
      <c r="VY193" s="57"/>
      <c r="VZ193" s="57"/>
      <c r="WA193" s="57"/>
      <c r="WB193" s="57"/>
      <c r="WC193" s="57"/>
      <c r="WD193" s="57"/>
      <c r="WE193" s="57"/>
      <c r="WF193" s="57"/>
      <c r="WG193" s="57"/>
      <c r="WH193" s="57"/>
      <c r="WI193" s="57"/>
      <c r="WJ193" s="57"/>
      <c r="WK193" s="57"/>
      <c r="WL193" s="57"/>
      <c r="WM193" s="57"/>
      <c r="WN193" s="57"/>
      <c r="WO193" s="57"/>
      <c r="WP193" s="57"/>
      <c r="WQ193" s="57"/>
      <c r="WR193" s="57"/>
      <c r="WS193" s="57"/>
      <c r="WT193" s="57"/>
      <c r="WU193" s="57"/>
      <c r="WV193" s="57"/>
      <c r="WW193" s="57"/>
      <c r="WX193" s="57"/>
      <c r="WY193" s="57"/>
      <c r="WZ193" s="57"/>
      <c r="XA193" s="57"/>
      <c r="XB193" s="57"/>
      <c r="XC193" s="57"/>
      <c r="XD193" s="57"/>
      <c r="XE193" s="57"/>
      <c r="XF193" s="57"/>
      <c r="XG193" s="57"/>
      <c r="XH193" s="57"/>
      <c r="XI193" s="57"/>
      <c r="XJ193" s="57"/>
      <c r="XK193" s="57"/>
      <c r="XL193" s="57"/>
      <c r="XM193" s="57"/>
      <c r="XN193" s="57"/>
      <c r="XO193" s="57"/>
      <c r="XP193" s="57"/>
      <c r="XQ193" s="57"/>
      <c r="XR193" s="57"/>
      <c r="XS193" s="57"/>
      <c r="XT193" s="57"/>
      <c r="XU193" s="57"/>
      <c r="XV193" s="57"/>
      <c r="XW193" s="57"/>
      <c r="XX193" s="57"/>
      <c r="XY193" s="57"/>
      <c r="XZ193" s="57"/>
      <c r="YA193" s="57"/>
      <c r="YB193" s="57"/>
      <c r="YC193" s="57"/>
      <c r="YD193" s="57"/>
      <c r="YE193" s="57"/>
      <c r="YF193" s="57"/>
      <c r="YG193" s="57"/>
      <c r="YH193" s="57"/>
      <c r="YI193" s="57"/>
      <c r="YJ193" s="57"/>
      <c r="YK193" s="57"/>
      <c r="YL193" s="57"/>
      <c r="YM193" s="57"/>
      <c r="YN193" s="57"/>
      <c r="YO193" s="57"/>
      <c r="YP193" s="57"/>
      <c r="YQ193" s="57"/>
      <c r="YR193" s="57"/>
      <c r="YS193" s="57"/>
      <c r="YT193" s="57"/>
      <c r="YU193" s="57"/>
      <c r="YV193" s="57"/>
      <c r="YW193" s="57"/>
      <c r="YX193" s="57"/>
      <c r="YY193" s="57"/>
      <c r="YZ193" s="57"/>
      <c r="ZA193" s="57"/>
      <c r="ZB193" s="57"/>
      <c r="ZC193" s="57"/>
      <c r="ZD193" s="57"/>
      <c r="ZE193" s="57"/>
      <c r="ZF193" s="57"/>
      <c r="ZG193" s="57"/>
      <c r="ZH193" s="57"/>
      <c r="ZI193" s="57"/>
      <c r="ZJ193" s="57"/>
      <c r="ZK193" s="57"/>
      <c r="ZL193" s="57"/>
      <c r="ZM193" s="57"/>
      <c r="ZN193" s="57"/>
      <c r="ZO193" s="57"/>
      <c r="ZP193" s="57"/>
      <c r="ZQ193" s="57"/>
      <c r="ZR193" s="57"/>
      <c r="ZS193" s="57"/>
      <c r="ZT193" s="57"/>
      <c r="ZU193" s="57"/>
      <c r="ZV193" s="57"/>
      <c r="ZW193" s="57"/>
      <c r="ZX193" s="57"/>
      <c r="ZY193" s="57"/>
      <c r="ZZ193" s="57"/>
      <c r="AAA193" s="57"/>
      <c r="AAB193" s="57"/>
      <c r="AAC193" s="57"/>
      <c r="AAD193" s="57"/>
      <c r="AAE193" s="57"/>
      <c r="AAF193" s="57"/>
      <c r="AAG193" s="57"/>
      <c r="AAH193" s="57"/>
      <c r="AAI193" s="57"/>
      <c r="AAJ193" s="57"/>
      <c r="AAK193" s="57"/>
      <c r="AAL193" s="57"/>
      <c r="AAM193" s="57"/>
      <c r="AAN193" s="57"/>
      <c r="AAO193" s="57"/>
      <c r="AAP193" s="57"/>
      <c r="AAQ193" s="57"/>
      <c r="AAR193" s="57"/>
      <c r="AAS193" s="57"/>
      <c r="AAT193" s="57"/>
      <c r="AAU193" s="57"/>
      <c r="AAV193" s="57"/>
      <c r="AAW193" s="57"/>
      <c r="AAX193" s="57"/>
      <c r="AAY193" s="57"/>
      <c r="AAZ193" s="57"/>
      <c r="ABA193" s="57"/>
      <c r="ABB193" s="57"/>
      <c r="ABC193" s="57"/>
      <c r="ABD193" s="57"/>
      <c r="ABE193" s="57"/>
      <c r="ABF193" s="57"/>
      <c r="ABG193" s="57"/>
      <c r="ABH193" s="57"/>
      <c r="ABI193" s="57"/>
      <c r="ABJ193" s="57"/>
      <c r="ABK193" s="57"/>
      <c r="ABL193" s="57"/>
      <c r="ABM193" s="57"/>
      <c r="ABN193" s="57"/>
      <c r="ABO193" s="57"/>
      <c r="ABP193" s="57"/>
      <c r="ABQ193" s="57"/>
      <c r="ABR193" s="57"/>
      <c r="ABS193" s="57"/>
      <c r="ABT193" s="57"/>
      <c r="ABU193" s="57"/>
      <c r="ABV193" s="57"/>
      <c r="ABW193" s="57"/>
      <c r="ABX193" s="57"/>
      <c r="ABY193" s="57"/>
      <c r="ABZ193" s="57"/>
      <c r="ACA193" s="57"/>
      <c r="ACB193" s="57"/>
      <c r="ACC193" s="57"/>
      <c r="ACD193" s="57"/>
      <c r="ACE193" s="57"/>
      <c r="ACF193" s="57"/>
      <c r="ACG193" s="57"/>
      <c r="ACH193" s="57"/>
      <c r="ACI193" s="57"/>
      <c r="ACJ193" s="57"/>
      <c r="ACK193" s="57"/>
      <c r="ACL193" s="57"/>
      <c r="ACM193" s="57"/>
      <c r="ACN193" s="57"/>
      <c r="ACO193" s="57"/>
      <c r="ACP193" s="57"/>
      <c r="ACQ193" s="57"/>
      <c r="ACR193" s="57"/>
      <c r="ACS193" s="57"/>
      <c r="ACT193" s="57"/>
      <c r="ACU193" s="57"/>
      <c r="ACV193" s="57"/>
      <c r="ACW193" s="57"/>
      <c r="ACX193" s="57"/>
      <c r="ACY193" s="57"/>
      <c r="ACZ193" s="57"/>
      <c r="ADA193" s="57"/>
    </row>
    <row r="194" spans="1:781" s="57" customFormat="1" ht="24" x14ac:dyDescent="0.3">
      <c r="A194" s="42">
        <v>3</v>
      </c>
      <c r="B194" s="98" t="s">
        <v>631</v>
      </c>
      <c r="C194" s="99" t="s">
        <v>266</v>
      </c>
      <c r="D194" s="100" t="s">
        <v>176</v>
      </c>
      <c r="E194" s="100"/>
      <c r="F194" s="100">
        <v>21</v>
      </c>
      <c r="G194" s="50"/>
      <c r="H194" s="100">
        <v>1</v>
      </c>
      <c r="I194" s="100" t="s">
        <v>44</v>
      </c>
      <c r="J194" s="100" t="s">
        <v>100</v>
      </c>
      <c r="K194" s="101">
        <v>1991</v>
      </c>
      <c r="L194" s="66">
        <v>33473</v>
      </c>
      <c r="M194" s="102">
        <v>75000</v>
      </c>
      <c r="N194" s="103"/>
      <c r="O194" s="103"/>
      <c r="P194" s="54" t="s">
        <v>632</v>
      </c>
      <c r="Q194" s="80" t="s">
        <v>633</v>
      </c>
      <c r="R194" s="33" t="s">
        <v>478</v>
      </c>
      <c r="S194" s="34" t="str">
        <f t="shared" si="41"/>
        <v>Pb Zn</v>
      </c>
      <c r="T194" s="35">
        <v>170</v>
      </c>
      <c r="U194" s="35"/>
      <c r="V194" s="35"/>
      <c r="W194" s="35">
        <v>5.6930213810062691</v>
      </c>
      <c r="X194" s="35">
        <v>1909</v>
      </c>
      <c r="Y194" s="35">
        <v>130</v>
      </c>
      <c r="Z194" s="35" t="s">
        <v>524</v>
      </c>
      <c r="AA194" s="1"/>
      <c r="AB194" s="36">
        <f t="shared" si="42"/>
        <v>3.9543342930942034E-2</v>
      </c>
      <c r="AC194" s="36">
        <f t="shared" si="43"/>
        <v>0</v>
      </c>
      <c r="AD194" s="36">
        <f t="shared" si="44"/>
        <v>0</v>
      </c>
      <c r="AE194" s="36">
        <f t="shared" si="45"/>
        <v>3.9543342930942034E-2</v>
      </c>
      <c r="AF194" s="37"/>
      <c r="AG194" s="37">
        <f t="shared" si="49"/>
        <v>0</v>
      </c>
      <c r="AH194" s="37">
        <f t="shared" si="50"/>
        <v>0</v>
      </c>
      <c r="AI194" s="37">
        <f t="shared" si="51"/>
        <v>3.9543342930942034E-2</v>
      </c>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row>
    <row r="195" spans="1:781" s="57" customFormat="1" ht="36" x14ac:dyDescent="0.3">
      <c r="A195" s="42">
        <v>3</v>
      </c>
      <c r="B195" s="98" t="s">
        <v>634</v>
      </c>
      <c r="C195" s="99" t="s">
        <v>56</v>
      </c>
      <c r="D195" s="100" t="s">
        <v>176</v>
      </c>
      <c r="E195" s="100"/>
      <c r="F195" s="100"/>
      <c r="G195" s="50"/>
      <c r="H195" s="100">
        <v>1</v>
      </c>
      <c r="I195" s="100" t="s">
        <v>44</v>
      </c>
      <c r="J195" s="100" t="s">
        <v>100</v>
      </c>
      <c r="K195" s="101">
        <v>1991</v>
      </c>
      <c r="L195" s="66">
        <v>33242</v>
      </c>
      <c r="M195" s="102">
        <v>8000</v>
      </c>
      <c r="N195" s="103"/>
      <c r="O195" s="103"/>
      <c r="P195" s="54" t="s">
        <v>618</v>
      </c>
      <c r="Q195" s="80" t="s">
        <v>635</v>
      </c>
      <c r="R195" s="33"/>
      <c r="S195" s="34" t="str">
        <f t="shared" si="41"/>
        <v>Cu</v>
      </c>
      <c r="T195" s="35"/>
      <c r="U195" s="35"/>
      <c r="V195" s="35"/>
      <c r="W195" s="35"/>
      <c r="X195" s="35"/>
      <c r="Y195" s="35"/>
      <c r="Z195" s="35"/>
      <c r="AA195" s="1"/>
      <c r="AB195" s="36">
        <f t="shared" si="42"/>
        <v>4.2179565793004836E-3</v>
      </c>
      <c r="AC195" s="36">
        <f t="shared" si="43"/>
        <v>0</v>
      </c>
      <c r="AD195" s="36">
        <f t="shared" si="44"/>
        <v>0</v>
      </c>
      <c r="AE195" s="36">
        <f t="shared" si="45"/>
        <v>4.2179565793004836E-3</v>
      </c>
      <c r="AF195" s="37"/>
      <c r="AG195" s="37">
        <f t="shared" si="49"/>
        <v>0</v>
      </c>
      <c r="AH195" s="37">
        <f t="shared" si="50"/>
        <v>0</v>
      </c>
      <c r="AI195" s="37">
        <f t="shared" si="51"/>
        <v>4.2179565793004836E-3</v>
      </c>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row>
    <row r="196" spans="1:781" s="1" customFormat="1" ht="24" x14ac:dyDescent="0.3">
      <c r="A196" s="40">
        <v>2</v>
      </c>
      <c r="B196" s="98" t="s">
        <v>636</v>
      </c>
      <c r="C196" s="99" t="s">
        <v>61</v>
      </c>
      <c r="D196" s="100"/>
      <c r="E196" s="100"/>
      <c r="F196" s="100"/>
      <c r="G196" s="50"/>
      <c r="H196" s="100">
        <v>1</v>
      </c>
      <c r="I196" s="100" t="s">
        <v>44</v>
      </c>
      <c r="J196" s="100" t="s">
        <v>208</v>
      </c>
      <c r="K196" s="101">
        <v>1990</v>
      </c>
      <c r="L196" s="66">
        <v>33178</v>
      </c>
      <c r="M196" s="102">
        <v>41639.51</v>
      </c>
      <c r="N196" s="103">
        <v>80</v>
      </c>
      <c r="O196" s="103"/>
      <c r="P196" s="54" t="s">
        <v>637</v>
      </c>
      <c r="Q196" s="80" t="s">
        <v>638</v>
      </c>
      <c r="R196" s="33"/>
      <c r="S196" s="34" t="str">
        <f t="shared" si="41"/>
        <v>Au</v>
      </c>
      <c r="T196" s="35"/>
      <c r="U196" s="35"/>
      <c r="V196" s="35"/>
      <c r="W196" s="35"/>
      <c r="X196" s="35"/>
      <c r="Y196" s="35"/>
      <c r="Z196" s="35"/>
      <c r="AB196" s="36">
        <f t="shared" si="42"/>
        <v>2.1954205645418536E-2</v>
      </c>
      <c r="AC196" s="36">
        <f t="shared" si="43"/>
        <v>2.0512820512820511</v>
      </c>
      <c r="AD196" s="36">
        <f t="shared" si="44"/>
        <v>0</v>
      </c>
      <c r="AE196" s="36">
        <f t="shared" si="45"/>
        <v>2.0732362569274696</v>
      </c>
      <c r="AF196" s="37"/>
      <c r="AG196" s="37">
        <f t="shared" si="49"/>
        <v>0</v>
      </c>
      <c r="AH196" s="37">
        <f t="shared" si="50"/>
        <v>2.0732362569274696</v>
      </c>
      <c r="AI196" s="37">
        <f t="shared" si="51"/>
        <v>0</v>
      </c>
    </row>
    <row r="197" spans="1:781" s="1" customFormat="1" ht="48" x14ac:dyDescent="0.3">
      <c r="A197" s="40">
        <v>2</v>
      </c>
      <c r="B197" s="98" t="s">
        <v>639</v>
      </c>
      <c r="C197" s="99" t="s">
        <v>640</v>
      </c>
      <c r="D197" s="100"/>
      <c r="E197" s="100"/>
      <c r="F197" s="100"/>
      <c r="G197" s="50"/>
      <c r="H197" s="100">
        <v>1</v>
      </c>
      <c r="I197" s="100" t="s">
        <v>44</v>
      </c>
      <c r="J197" s="100" t="s">
        <v>208</v>
      </c>
      <c r="K197" s="101">
        <v>1990</v>
      </c>
      <c r="L197" s="66">
        <v>33163</v>
      </c>
      <c r="M197" s="102">
        <v>190000</v>
      </c>
      <c r="N197" s="103">
        <v>168</v>
      </c>
      <c r="O197" s="103"/>
      <c r="P197" s="54" t="s">
        <v>641</v>
      </c>
      <c r="Q197" s="80" t="s">
        <v>642</v>
      </c>
      <c r="R197" s="33"/>
      <c r="S197" s="34" t="str">
        <f t="shared" si="41"/>
        <v>Pb</v>
      </c>
      <c r="T197" s="35"/>
      <c r="U197" s="35"/>
      <c r="V197" s="35"/>
      <c r="W197" s="35"/>
      <c r="X197" s="35"/>
      <c r="Y197" s="35"/>
      <c r="Z197" s="35"/>
      <c r="AB197" s="36">
        <f t="shared" si="42"/>
        <v>0.10017646875838648</v>
      </c>
      <c r="AC197" s="36">
        <f t="shared" si="43"/>
        <v>4.3076923076923075</v>
      </c>
      <c r="AD197" s="36">
        <f t="shared" si="44"/>
        <v>0</v>
      </c>
      <c r="AE197" s="36">
        <f t="shared" si="45"/>
        <v>4.4078687764506936</v>
      </c>
      <c r="AF197" s="37"/>
      <c r="AG197" s="37">
        <f t="shared" si="49"/>
        <v>0</v>
      </c>
      <c r="AH197" s="37">
        <f t="shared" si="50"/>
        <v>4.4078687764506936</v>
      </c>
      <c r="AI197" s="37">
        <f t="shared" si="51"/>
        <v>0</v>
      </c>
    </row>
    <row r="198" spans="1:781" s="1" customFormat="1" ht="15.6" x14ac:dyDescent="0.3">
      <c r="A198" s="42">
        <v>3</v>
      </c>
      <c r="B198" s="46" t="s">
        <v>643</v>
      </c>
      <c r="C198" s="24" t="s">
        <v>644</v>
      </c>
      <c r="D198" s="25" t="s">
        <v>176</v>
      </c>
      <c r="E198" s="25" t="s">
        <v>330</v>
      </c>
      <c r="F198" s="25">
        <v>3</v>
      </c>
      <c r="G198" s="81"/>
      <c r="H198" s="25">
        <v>1</v>
      </c>
      <c r="I198" s="25" t="s">
        <v>51</v>
      </c>
      <c r="J198" s="25" t="s">
        <v>360</v>
      </c>
      <c r="K198" s="27">
        <v>1989</v>
      </c>
      <c r="L198" s="28">
        <v>32798</v>
      </c>
      <c r="M198" s="29"/>
      <c r="N198" s="30"/>
      <c r="O198" s="30"/>
      <c r="P198" s="31" t="s">
        <v>32</v>
      </c>
      <c r="Q198" s="32"/>
      <c r="R198" s="33" t="s">
        <v>398</v>
      </c>
      <c r="S198" s="34" t="str">
        <f t="shared" si="41"/>
        <v>Na</v>
      </c>
      <c r="T198" s="35"/>
      <c r="U198" s="35"/>
      <c r="V198" s="35"/>
      <c r="W198" s="35"/>
      <c r="X198" s="35"/>
      <c r="Y198" s="35"/>
      <c r="Z198" s="35"/>
      <c r="AB198" s="36">
        <f t="shared" si="42"/>
        <v>0</v>
      </c>
      <c r="AC198" s="36">
        <f t="shared" si="43"/>
        <v>0</v>
      </c>
      <c r="AD198" s="36">
        <f t="shared" si="44"/>
        <v>0</v>
      </c>
      <c r="AE198" s="36">
        <f t="shared" si="45"/>
        <v>0</v>
      </c>
      <c r="AF198" s="37"/>
      <c r="AG198" s="37">
        <f t="shared" si="49"/>
        <v>0</v>
      </c>
      <c r="AH198" s="37">
        <f t="shared" si="50"/>
        <v>0</v>
      </c>
      <c r="AI198" s="37">
        <f t="shared" si="51"/>
        <v>0</v>
      </c>
    </row>
    <row r="199" spans="1:781" s="1" customFormat="1" ht="15.6" x14ac:dyDescent="0.3">
      <c r="A199" s="42">
        <v>3</v>
      </c>
      <c r="B199" s="46" t="s">
        <v>645</v>
      </c>
      <c r="C199" s="24" t="s">
        <v>99</v>
      </c>
      <c r="D199" s="25" t="s">
        <v>176</v>
      </c>
      <c r="E199" s="25" t="s">
        <v>330</v>
      </c>
      <c r="F199" s="25">
        <v>9</v>
      </c>
      <c r="G199" s="81">
        <v>74000</v>
      </c>
      <c r="H199" s="25">
        <v>1</v>
      </c>
      <c r="I199" s="25" t="s">
        <v>44</v>
      </c>
      <c r="J199" s="25" t="s">
        <v>100</v>
      </c>
      <c r="K199" s="27">
        <v>1989</v>
      </c>
      <c r="L199" s="97">
        <v>32745</v>
      </c>
      <c r="M199" s="29">
        <v>38000</v>
      </c>
      <c r="N199" s="30">
        <v>0.1</v>
      </c>
      <c r="O199" s="30"/>
      <c r="P199" s="31" t="s">
        <v>646</v>
      </c>
      <c r="Q199" s="32"/>
      <c r="R199" s="33" t="s">
        <v>398</v>
      </c>
      <c r="S199" s="34" t="str">
        <f t="shared" si="41"/>
        <v>Sand</v>
      </c>
      <c r="T199" s="35"/>
      <c r="U199" s="35"/>
      <c r="V199" s="35"/>
      <c r="W199" s="35"/>
      <c r="X199" s="35"/>
      <c r="Y199" s="35"/>
      <c r="Z199" s="35"/>
      <c r="AB199" s="36">
        <f>M199/1896653</f>
        <v>2.0035293751677296E-2</v>
      </c>
      <c r="AC199" s="36">
        <f>N199/39</f>
        <v>2.5641025641025641E-3</v>
      </c>
      <c r="AD199" s="36">
        <f>O199/14</f>
        <v>0</v>
      </c>
      <c r="AE199" s="36">
        <f>SUM(AB199:AD199)</f>
        <v>2.2599396315779861E-2</v>
      </c>
      <c r="AF199" s="37"/>
      <c r="AG199" s="37">
        <f t="shared" si="49"/>
        <v>0</v>
      </c>
      <c r="AH199" s="37">
        <f t="shared" si="50"/>
        <v>0</v>
      </c>
      <c r="AI199" s="37">
        <f t="shared" si="51"/>
        <v>2.2599396315779861E-2</v>
      </c>
    </row>
    <row r="200" spans="1:781" s="1" customFormat="1" ht="15.6" x14ac:dyDescent="0.3">
      <c r="A200" s="42">
        <v>3</v>
      </c>
      <c r="B200" s="46" t="s">
        <v>647</v>
      </c>
      <c r="C200" s="24" t="s">
        <v>648</v>
      </c>
      <c r="D200" s="25" t="s">
        <v>43</v>
      </c>
      <c r="E200" s="25" t="s">
        <v>330</v>
      </c>
      <c r="F200" s="25">
        <v>9</v>
      </c>
      <c r="G200" s="81">
        <v>37000</v>
      </c>
      <c r="H200" s="25">
        <v>1</v>
      </c>
      <c r="I200" s="25" t="s">
        <v>51</v>
      </c>
      <c r="J200" s="25" t="s">
        <v>114</v>
      </c>
      <c r="K200" s="27">
        <v>1989</v>
      </c>
      <c r="L200" s="28">
        <v>32725</v>
      </c>
      <c r="M200" s="29">
        <v>100</v>
      </c>
      <c r="N200" s="30"/>
      <c r="O200" s="30"/>
      <c r="P200" s="31" t="s">
        <v>32</v>
      </c>
      <c r="Q200" s="32"/>
      <c r="R200" s="33"/>
      <c r="S200" s="34" t="str">
        <f t="shared" si="41"/>
        <v>Ag Pb</v>
      </c>
      <c r="T200" s="35"/>
      <c r="U200" s="35"/>
      <c r="V200" s="35"/>
      <c r="W200" s="35"/>
      <c r="X200" s="35"/>
      <c r="Y200" s="35"/>
      <c r="Z200" s="35"/>
      <c r="AB200" s="36">
        <f t="shared" si="42"/>
        <v>5.2724457241256046E-5</v>
      </c>
      <c r="AC200" s="36">
        <f t="shared" si="43"/>
        <v>0</v>
      </c>
      <c r="AD200" s="36">
        <f t="shared" si="44"/>
        <v>0</v>
      </c>
      <c r="AE200" s="36">
        <f t="shared" si="45"/>
        <v>5.2724457241256046E-5</v>
      </c>
      <c r="AF200" s="37"/>
      <c r="AG200" s="37">
        <f t="shared" si="49"/>
        <v>0</v>
      </c>
      <c r="AH200" s="37">
        <f t="shared" si="50"/>
        <v>0</v>
      </c>
      <c r="AI200" s="37">
        <f t="shared" si="51"/>
        <v>5.2724457241256046E-5</v>
      </c>
    </row>
    <row r="201" spans="1:781" s="1" customFormat="1" ht="15.6" x14ac:dyDescent="0.3">
      <c r="A201" s="42">
        <v>3</v>
      </c>
      <c r="B201" s="46" t="s">
        <v>649</v>
      </c>
      <c r="C201" s="24" t="s">
        <v>650</v>
      </c>
      <c r="D201" s="25" t="s">
        <v>400</v>
      </c>
      <c r="E201" s="25" t="s">
        <v>330</v>
      </c>
      <c r="F201" s="25">
        <v>5</v>
      </c>
      <c r="G201" s="81"/>
      <c r="H201" s="25">
        <v>1</v>
      </c>
      <c r="I201" s="25" t="s">
        <v>44</v>
      </c>
      <c r="J201" s="25" t="s">
        <v>57</v>
      </c>
      <c r="K201" s="27">
        <v>1989</v>
      </c>
      <c r="L201" s="97">
        <v>32698</v>
      </c>
      <c r="M201" s="29">
        <v>300</v>
      </c>
      <c r="N201" s="30"/>
      <c r="O201" s="30"/>
      <c r="P201" s="31" t="s">
        <v>32</v>
      </c>
      <c r="Q201" s="32"/>
      <c r="R201" s="33" t="s">
        <v>398</v>
      </c>
      <c r="S201" s="34" t="str">
        <f t="shared" si="41"/>
        <v>Clay</v>
      </c>
      <c r="T201" s="35"/>
      <c r="U201" s="35"/>
      <c r="V201" s="35"/>
      <c r="W201" s="35"/>
      <c r="X201" s="35"/>
      <c r="Y201" s="35"/>
      <c r="Z201" s="35"/>
      <c r="AB201" s="36">
        <f>M201/1896653</f>
        <v>1.5817337172376815E-4</v>
      </c>
      <c r="AC201" s="36">
        <f>N201/39</f>
        <v>0</v>
      </c>
      <c r="AD201" s="36">
        <f>O201/14</f>
        <v>0</v>
      </c>
      <c r="AE201" s="36">
        <f>SUM(AB201:AD201)</f>
        <v>1.5817337172376815E-4</v>
      </c>
      <c r="AF201" s="37"/>
      <c r="AG201" s="37">
        <f t="shared" si="49"/>
        <v>0</v>
      </c>
      <c r="AH201" s="37">
        <f t="shared" si="50"/>
        <v>0</v>
      </c>
      <c r="AI201" s="37">
        <f t="shared" si="51"/>
        <v>1.5817337172376815E-4</v>
      </c>
    </row>
    <row r="202" spans="1:781" s="1" customFormat="1" ht="60" x14ac:dyDescent="0.3">
      <c r="A202" s="40">
        <v>2</v>
      </c>
      <c r="B202" s="46" t="s">
        <v>651</v>
      </c>
      <c r="C202" s="24" t="s">
        <v>56</v>
      </c>
      <c r="D202" s="25"/>
      <c r="E202" s="25"/>
      <c r="F202" s="25"/>
      <c r="G202" s="81">
        <v>1250000</v>
      </c>
      <c r="H202" s="25">
        <v>1</v>
      </c>
      <c r="I202" s="25" t="s">
        <v>51</v>
      </c>
      <c r="J202" s="25"/>
      <c r="K202" s="27">
        <v>1989</v>
      </c>
      <c r="L202" s="93">
        <v>1989</v>
      </c>
      <c r="M202" s="29">
        <v>500000</v>
      </c>
      <c r="N202" s="30"/>
      <c r="O202" s="30"/>
      <c r="P202" s="31" t="s">
        <v>652</v>
      </c>
      <c r="Q202" s="32" t="s">
        <v>653</v>
      </c>
      <c r="R202" s="33"/>
      <c r="S202" s="34" t="str">
        <f t="shared" si="41"/>
        <v>Cu</v>
      </c>
      <c r="T202" s="35"/>
      <c r="U202" s="35"/>
      <c r="V202" s="35"/>
      <c r="W202" s="35"/>
      <c r="X202" s="35"/>
      <c r="Y202" s="35"/>
      <c r="Z202" s="35"/>
      <c r="AB202" s="36">
        <f t="shared" si="42"/>
        <v>0.2636222862062802</v>
      </c>
      <c r="AC202" s="36">
        <f t="shared" si="43"/>
        <v>0</v>
      </c>
      <c r="AD202" s="36">
        <f t="shared" si="44"/>
        <v>0</v>
      </c>
      <c r="AE202" s="36">
        <f t="shared" si="45"/>
        <v>0.2636222862062802</v>
      </c>
      <c r="AF202" s="37"/>
      <c r="AG202" s="37">
        <f t="shared" si="49"/>
        <v>0</v>
      </c>
      <c r="AH202" s="37">
        <f t="shared" si="50"/>
        <v>0.2636222862062802</v>
      </c>
      <c r="AI202" s="37">
        <f t="shared" si="51"/>
        <v>0</v>
      </c>
    </row>
    <row r="203" spans="1:781" s="1" customFormat="1" ht="15.6" x14ac:dyDescent="0.3">
      <c r="A203" s="42">
        <v>3</v>
      </c>
      <c r="B203" s="46" t="s">
        <v>654</v>
      </c>
      <c r="C203" s="24" t="s">
        <v>239</v>
      </c>
      <c r="D203" s="25" t="s">
        <v>72</v>
      </c>
      <c r="E203" s="25" t="s">
        <v>330</v>
      </c>
      <c r="F203" s="25"/>
      <c r="G203" s="81"/>
      <c r="H203" s="25">
        <v>1</v>
      </c>
      <c r="I203" s="25" t="s">
        <v>51</v>
      </c>
      <c r="J203" s="25" t="s">
        <v>218</v>
      </c>
      <c r="K203" s="27">
        <v>1989</v>
      </c>
      <c r="L203" s="93">
        <v>1989</v>
      </c>
      <c r="M203" s="29"/>
      <c r="N203" s="30"/>
      <c r="O203" s="30"/>
      <c r="P203" s="31" t="s">
        <v>32</v>
      </c>
      <c r="Q203" s="32"/>
      <c r="R203" s="33" t="s">
        <v>398</v>
      </c>
      <c r="S203" s="34" t="str">
        <f t="shared" si="41"/>
        <v>P</v>
      </c>
      <c r="T203" s="35"/>
      <c r="U203" s="35"/>
      <c r="V203" s="35"/>
      <c r="W203" s="35"/>
      <c r="X203" s="35"/>
      <c r="Y203" s="35"/>
      <c r="Z203" s="35"/>
      <c r="AB203" s="36">
        <f t="shared" si="42"/>
        <v>0</v>
      </c>
      <c r="AC203" s="36">
        <f t="shared" si="43"/>
        <v>0</v>
      </c>
      <c r="AD203" s="36">
        <f t="shared" si="44"/>
        <v>0</v>
      </c>
      <c r="AE203" s="36">
        <f t="shared" si="45"/>
        <v>0</v>
      </c>
      <c r="AF203" s="37"/>
      <c r="AG203" s="37">
        <f t="shared" si="49"/>
        <v>0</v>
      </c>
      <c r="AH203" s="37">
        <f t="shared" si="50"/>
        <v>0</v>
      </c>
      <c r="AI203" s="37">
        <f t="shared" si="51"/>
        <v>0</v>
      </c>
    </row>
    <row r="204" spans="1:781" s="1" customFormat="1" ht="15.6" x14ac:dyDescent="0.3">
      <c r="A204" s="42">
        <v>3</v>
      </c>
      <c r="B204" s="46" t="s">
        <v>655</v>
      </c>
      <c r="C204" s="24" t="s">
        <v>175</v>
      </c>
      <c r="D204" s="25" t="s">
        <v>72</v>
      </c>
      <c r="E204" s="25" t="s">
        <v>377</v>
      </c>
      <c r="F204" s="25">
        <v>146</v>
      </c>
      <c r="G204" s="81">
        <v>27000000</v>
      </c>
      <c r="H204" s="25">
        <v>1</v>
      </c>
      <c r="I204" s="25" t="s">
        <v>51</v>
      </c>
      <c r="J204" s="25" t="s">
        <v>57</v>
      </c>
      <c r="K204" s="27">
        <v>1989</v>
      </c>
      <c r="L204" s="93">
        <v>1989</v>
      </c>
      <c r="M204" s="29"/>
      <c r="N204" s="30"/>
      <c r="O204" s="30"/>
      <c r="P204" s="31" t="s">
        <v>32</v>
      </c>
      <c r="Q204" s="32"/>
      <c r="R204" s="33"/>
      <c r="S204" s="34" t="str">
        <f t="shared" si="41"/>
        <v>Mo</v>
      </c>
      <c r="T204" s="35"/>
      <c r="U204" s="35"/>
      <c r="V204" s="35"/>
      <c r="W204" s="35"/>
      <c r="X204" s="35"/>
      <c r="Y204" s="35"/>
      <c r="Z204" s="35"/>
      <c r="AB204" s="36">
        <f t="shared" si="42"/>
        <v>0</v>
      </c>
      <c r="AC204" s="36">
        <f t="shared" si="43"/>
        <v>0</v>
      </c>
      <c r="AD204" s="36">
        <f t="shared" si="44"/>
        <v>0</v>
      </c>
      <c r="AE204" s="36">
        <f t="shared" si="45"/>
        <v>0</v>
      </c>
      <c r="AF204" s="37"/>
      <c r="AG204" s="37">
        <f t="shared" si="49"/>
        <v>0</v>
      </c>
      <c r="AH204" s="37">
        <f t="shared" si="50"/>
        <v>0</v>
      </c>
      <c r="AI204" s="37">
        <f t="shared" si="51"/>
        <v>0</v>
      </c>
    </row>
    <row r="205" spans="1:781" s="1" customFormat="1" ht="15.6" x14ac:dyDescent="0.3">
      <c r="A205" s="42">
        <v>3</v>
      </c>
      <c r="B205" s="46" t="s">
        <v>656</v>
      </c>
      <c r="C205" s="24" t="s">
        <v>410</v>
      </c>
      <c r="D205" s="25" t="s">
        <v>176</v>
      </c>
      <c r="E205" s="25" t="s">
        <v>330</v>
      </c>
      <c r="F205" s="25">
        <v>12</v>
      </c>
      <c r="G205" s="81">
        <v>3300000</v>
      </c>
      <c r="H205" s="25">
        <v>1</v>
      </c>
      <c r="I205" s="25" t="s">
        <v>44</v>
      </c>
      <c r="J205" s="25" t="s">
        <v>114</v>
      </c>
      <c r="K205" s="27">
        <v>1988</v>
      </c>
      <c r="L205" s="90">
        <v>32387</v>
      </c>
      <c r="M205" s="29">
        <v>4600</v>
      </c>
      <c r="N205" s="30"/>
      <c r="O205" s="30"/>
      <c r="P205" s="31" t="s">
        <v>32</v>
      </c>
      <c r="Q205" s="32"/>
      <c r="R205" s="33" t="s">
        <v>398</v>
      </c>
      <c r="S205" s="34" t="str">
        <f t="shared" si="41"/>
        <v>Limestone</v>
      </c>
      <c r="T205" s="35"/>
      <c r="U205" s="35"/>
      <c r="V205" s="35"/>
      <c r="W205" s="35"/>
      <c r="X205" s="35"/>
      <c r="Y205" s="35"/>
      <c r="Z205" s="35"/>
      <c r="AB205" s="36">
        <f t="shared" si="42"/>
        <v>2.4253250330977779E-3</v>
      </c>
      <c r="AC205" s="36">
        <f t="shared" si="43"/>
        <v>0</v>
      </c>
      <c r="AD205" s="36">
        <f t="shared" si="44"/>
        <v>0</v>
      </c>
      <c r="AE205" s="36">
        <f t="shared" si="45"/>
        <v>2.4253250330977779E-3</v>
      </c>
      <c r="AF205" s="37"/>
      <c r="AG205" s="37">
        <f t="shared" si="49"/>
        <v>0</v>
      </c>
      <c r="AH205" s="37">
        <f t="shared" si="50"/>
        <v>0</v>
      </c>
      <c r="AI205" s="37">
        <f t="shared" si="51"/>
        <v>2.4253250330977779E-3</v>
      </c>
    </row>
    <row r="206" spans="1:781" s="1" customFormat="1" ht="15.6" x14ac:dyDescent="0.3">
      <c r="A206" s="58">
        <v>1</v>
      </c>
      <c r="B206" s="46" t="s">
        <v>657</v>
      </c>
      <c r="C206" s="24" t="s">
        <v>175</v>
      </c>
      <c r="D206" s="25" t="s">
        <v>176</v>
      </c>
      <c r="E206" s="25"/>
      <c r="F206" s="25">
        <v>40</v>
      </c>
      <c r="G206" s="81"/>
      <c r="H206" s="25">
        <v>1</v>
      </c>
      <c r="I206" s="25" t="s">
        <v>44</v>
      </c>
      <c r="J206" s="25" t="s">
        <v>114</v>
      </c>
      <c r="K206" s="27">
        <v>1988</v>
      </c>
      <c r="L206" s="28">
        <v>32263</v>
      </c>
      <c r="M206" s="29">
        <v>700000</v>
      </c>
      <c r="N206" s="30"/>
      <c r="O206" s="30">
        <v>20</v>
      </c>
      <c r="P206" s="31" t="s">
        <v>496</v>
      </c>
      <c r="Q206" s="32"/>
      <c r="R206" s="33"/>
      <c r="S206" s="34" t="str">
        <f t="shared" si="41"/>
        <v>Mo</v>
      </c>
      <c r="T206" s="35"/>
      <c r="U206" s="35"/>
      <c r="V206" s="35"/>
      <c r="W206" s="35"/>
      <c r="X206" s="35"/>
      <c r="Y206" s="35"/>
      <c r="Z206" s="35"/>
      <c r="AB206" s="36">
        <f t="shared" si="42"/>
        <v>0.36907120068879229</v>
      </c>
      <c r="AC206" s="36">
        <f t="shared" si="43"/>
        <v>0</v>
      </c>
      <c r="AD206" s="36">
        <f t="shared" si="44"/>
        <v>1.4285714285714286</v>
      </c>
      <c r="AE206" s="36">
        <f t="shared" si="45"/>
        <v>1.797642629260221</v>
      </c>
      <c r="AF206" s="37"/>
      <c r="AG206" s="37">
        <f t="shared" si="49"/>
        <v>1.797642629260221</v>
      </c>
      <c r="AH206" s="37">
        <f t="shared" si="50"/>
        <v>0</v>
      </c>
      <c r="AI206" s="37">
        <f t="shared" si="51"/>
        <v>0</v>
      </c>
    </row>
    <row r="207" spans="1:781" s="1" customFormat="1" ht="15.6" x14ac:dyDescent="0.3">
      <c r="A207" s="40">
        <v>2</v>
      </c>
      <c r="B207" s="46" t="s">
        <v>658</v>
      </c>
      <c r="C207" s="24" t="s">
        <v>129</v>
      </c>
      <c r="D207" s="25" t="s">
        <v>43</v>
      </c>
      <c r="E207" s="25" t="s">
        <v>217</v>
      </c>
      <c r="F207" s="25">
        <v>85</v>
      </c>
      <c r="G207" s="81">
        <v>1000000</v>
      </c>
      <c r="H207" s="25">
        <v>1</v>
      </c>
      <c r="I207" s="25" t="s">
        <v>51</v>
      </c>
      <c r="J207" s="25" t="s">
        <v>45</v>
      </c>
      <c r="K207" s="27">
        <v>1988</v>
      </c>
      <c r="L207" s="28">
        <v>32161</v>
      </c>
      <c r="M207" s="29">
        <v>250000</v>
      </c>
      <c r="N207" s="30"/>
      <c r="O207" s="30"/>
      <c r="P207" s="31" t="s">
        <v>496</v>
      </c>
      <c r="Q207" s="32"/>
      <c r="R207" s="33" t="s">
        <v>398</v>
      </c>
      <c r="S207" s="34" t="str">
        <f t="shared" si="41"/>
        <v>Coal</v>
      </c>
      <c r="T207" s="35"/>
      <c r="U207" s="35"/>
      <c r="V207" s="35"/>
      <c r="W207" s="35"/>
      <c r="X207" s="35"/>
      <c r="Y207" s="35"/>
      <c r="Z207" s="35"/>
      <c r="AB207" s="36">
        <f t="shared" si="42"/>
        <v>0.1318111431031401</v>
      </c>
      <c r="AC207" s="36">
        <f t="shared" si="43"/>
        <v>0</v>
      </c>
      <c r="AD207" s="36">
        <f t="shared" si="44"/>
        <v>0</v>
      </c>
      <c r="AE207" s="36">
        <f t="shared" si="45"/>
        <v>0.1318111431031401</v>
      </c>
      <c r="AF207" s="37"/>
      <c r="AG207" s="37">
        <f t="shared" si="49"/>
        <v>0</v>
      </c>
      <c r="AH207" s="37">
        <f t="shared" si="50"/>
        <v>0.1318111431031401</v>
      </c>
      <c r="AI207" s="37">
        <f t="shared" si="51"/>
        <v>0</v>
      </c>
    </row>
    <row r="208" spans="1:781" s="83" customFormat="1" ht="48" x14ac:dyDescent="0.3">
      <c r="A208" s="42">
        <v>3</v>
      </c>
      <c r="B208" s="46" t="s">
        <v>659</v>
      </c>
      <c r="C208" s="24" t="s">
        <v>239</v>
      </c>
      <c r="D208" s="25"/>
      <c r="E208" s="25"/>
      <c r="F208" s="25"/>
      <c r="G208" s="81"/>
      <c r="H208" s="25">
        <v>1</v>
      </c>
      <c r="I208" s="25" t="s">
        <v>44</v>
      </c>
      <c r="J208" s="25" t="s">
        <v>52</v>
      </c>
      <c r="K208" s="27">
        <v>1988</v>
      </c>
      <c r="L208" s="93">
        <v>1988</v>
      </c>
      <c r="M208" s="29">
        <v>246</v>
      </c>
      <c r="N208" s="30"/>
      <c r="O208" s="30"/>
      <c r="P208" s="31" t="s">
        <v>526</v>
      </c>
      <c r="Q208" s="32" t="s">
        <v>660</v>
      </c>
      <c r="R208" s="33" t="s">
        <v>398</v>
      </c>
      <c r="S208" s="34" t="str">
        <f t="shared" si="41"/>
        <v>P</v>
      </c>
      <c r="T208" s="35"/>
      <c r="U208" s="35"/>
      <c r="V208" s="35"/>
      <c r="W208" s="35"/>
      <c r="X208" s="35"/>
      <c r="Y208" s="35"/>
      <c r="Z208" s="35"/>
      <c r="AA208" s="1"/>
      <c r="AB208" s="36">
        <f t="shared" si="42"/>
        <v>1.2970216481348988E-4</v>
      </c>
      <c r="AC208" s="36">
        <f t="shared" si="43"/>
        <v>0</v>
      </c>
      <c r="AD208" s="36">
        <f t="shared" si="44"/>
        <v>0</v>
      </c>
      <c r="AE208" s="36">
        <f t="shared" si="45"/>
        <v>1.2970216481348988E-4</v>
      </c>
      <c r="AF208" s="37"/>
      <c r="AG208" s="37">
        <f t="shared" si="49"/>
        <v>0</v>
      </c>
      <c r="AH208" s="37">
        <f t="shared" si="50"/>
        <v>0</v>
      </c>
      <c r="AI208" s="37">
        <f t="shared" si="51"/>
        <v>1.2970216481348988E-4</v>
      </c>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row>
    <row r="209" spans="1:781" s="1" customFormat="1" ht="15.6" x14ac:dyDescent="0.3">
      <c r="A209" s="42">
        <v>3</v>
      </c>
      <c r="B209" s="46" t="s">
        <v>661</v>
      </c>
      <c r="C209" s="24" t="s">
        <v>410</v>
      </c>
      <c r="D209" s="25" t="s">
        <v>43</v>
      </c>
      <c r="E209" s="25" t="s">
        <v>330</v>
      </c>
      <c r="F209" s="25">
        <v>12</v>
      </c>
      <c r="G209" s="81"/>
      <c r="H209" s="25">
        <v>1</v>
      </c>
      <c r="I209" s="25" t="s">
        <v>51</v>
      </c>
      <c r="J209" s="25" t="s">
        <v>218</v>
      </c>
      <c r="K209" s="27">
        <v>1988</v>
      </c>
      <c r="L209" s="93">
        <v>1988</v>
      </c>
      <c r="M209" s="29"/>
      <c r="N209" s="30"/>
      <c r="O209" s="30"/>
      <c r="P209" s="31" t="s">
        <v>32</v>
      </c>
      <c r="Q209" s="32"/>
      <c r="R209" s="33" t="s">
        <v>398</v>
      </c>
      <c r="S209" s="34" t="str">
        <f t="shared" si="41"/>
        <v>Limestone</v>
      </c>
      <c r="T209" s="35"/>
      <c r="U209" s="35"/>
      <c r="V209" s="35"/>
      <c r="W209" s="35"/>
      <c r="X209" s="35"/>
      <c r="Y209" s="35"/>
      <c r="Z209" s="35"/>
      <c r="AB209" s="36">
        <f t="shared" si="42"/>
        <v>0</v>
      </c>
      <c r="AC209" s="36">
        <f t="shared" si="43"/>
        <v>0</v>
      </c>
      <c r="AD209" s="36">
        <f t="shared" si="44"/>
        <v>0</v>
      </c>
      <c r="AE209" s="36">
        <f t="shared" si="45"/>
        <v>0</v>
      </c>
      <c r="AF209" s="37"/>
      <c r="AG209" s="37">
        <f t="shared" si="49"/>
        <v>0</v>
      </c>
      <c r="AH209" s="37">
        <f t="shared" si="50"/>
        <v>0</v>
      </c>
      <c r="AI209" s="37">
        <f t="shared" si="51"/>
        <v>0</v>
      </c>
    </row>
    <row r="210" spans="1:781" s="83" customFormat="1" ht="15.6" x14ac:dyDescent="0.3">
      <c r="A210" s="44">
        <v>4</v>
      </c>
      <c r="B210" s="46" t="s">
        <v>662</v>
      </c>
      <c r="C210" s="24" t="s">
        <v>61</v>
      </c>
      <c r="D210" s="25" t="s">
        <v>400</v>
      </c>
      <c r="E210" s="25" t="s">
        <v>52</v>
      </c>
      <c r="F210" s="25">
        <v>27</v>
      </c>
      <c r="G210" s="81">
        <v>1500000</v>
      </c>
      <c r="H210" s="25">
        <v>3</v>
      </c>
      <c r="I210" s="25" t="s">
        <v>208</v>
      </c>
      <c r="J210" s="25" t="s">
        <v>208</v>
      </c>
      <c r="K210" s="27">
        <v>1988</v>
      </c>
      <c r="L210" s="93">
        <v>1988</v>
      </c>
      <c r="M210" s="29"/>
      <c r="N210" s="30"/>
      <c r="O210" s="30"/>
      <c r="P210" s="31" t="s">
        <v>32</v>
      </c>
      <c r="Q210" s="32"/>
      <c r="R210" s="33"/>
      <c r="S210" s="34" t="str">
        <f t="shared" si="41"/>
        <v>Au</v>
      </c>
      <c r="T210" s="35"/>
      <c r="U210" s="35"/>
      <c r="V210" s="35"/>
      <c r="W210" s="35"/>
      <c r="X210" s="35"/>
      <c r="Y210" s="35"/>
      <c r="Z210" s="35"/>
      <c r="AA210" s="1"/>
      <c r="AB210" s="36">
        <f t="shared" si="42"/>
        <v>0</v>
      </c>
      <c r="AC210" s="36">
        <f t="shared" si="43"/>
        <v>0</v>
      </c>
      <c r="AD210" s="36">
        <f t="shared" si="44"/>
        <v>0</v>
      </c>
      <c r="AE210" s="36">
        <f t="shared" si="45"/>
        <v>0</v>
      </c>
      <c r="AF210" s="37"/>
      <c r="AG210" s="37">
        <f t="shared" si="49"/>
        <v>0</v>
      </c>
      <c r="AH210" s="37">
        <f t="shared" si="50"/>
        <v>0</v>
      </c>
      <c r="AI210" s="37">
        <f t="shared" si="51"/>
        <v>0</v>
      </c>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row>
    <row r="211" spans="1:781" s="83" customFormat="1" ht="15.6" x14ac:dyDescent="0.3">
      <c r="A211" s="42">
        <v>3</v>
      </c>
      <c r="B211" s="46" t="s">
        <v>663</v>
      </c>
      <c r="C211" s="24" t="s">
        <v>61</v>
      </c>
      <c r="D211" s="25"/>
      <c r="E211" s="25"/>
      <c r="F211" s="25"/>
      <c r="G211" s="81"/>
      <c r="H211" s="25">
        <v>1</v>
      </c>
      <c r="I211" s="25" t="s">
        <v>44</v>
      </c>
      <c r="J211" s="25" t="s">
        <v>208</v>
      </c>
      <c r="K211" s="27">
        <v>1987</v>
      </c>
      <c r="L211" s="28">
        <v>31967</v>
      </c>
      <c r="M211" s="29"/>
      <c r="N211" s="30"/>
      <c r="O211" s="30"/>
      <c r="P211" s="31" t="s">
        <v>508</v>
      </c>
      <c r="Q211" s="32"/>
      <c r="R211" s="33" t="s">
        <v>517</v>
      </c>
      <c r="S211" s="34" t="str">
        <f t="shared" si="41"/>
        <v>Au</v>
      </c>
      <c r="T211" s="35"/>
      <c r="U211" s="35"/>
      <c r="V211" s="35"/>
      <c r="W211" s="35"/>
      <c r="X211" s="35"/>
      <c r="Y211" s="35"/>
      <c r="Z211" s="35"/>
      <c r="AA211" s="1"/>
      <c r="AB211" s="36">
        <f t="shared" si="42"/>
        <v>0</v>
      </c>
      <c r="AC211" s="36">
        <f t="shared" si="43"/>
        <v>0</v>
      </c>
      <c r="AD211" s="36">
        <f t="shared" si="44"/>
        <v>0</v>
      </c>
      <c r="AE211" s="36">
        <f t="shared" si="45"/>
        <v>0</v>
      </c>
      <c r="AF211" s="37"/>
      <c r="AG211" s="37">
        <f t="shared" si="49"/>
        <v>0</v>
      </c>
      <c r="AH211" s="37">
        <f t="shared" si="50"/>
        <v>0</v>
      </c>
      <c r="AI211" s="37">
        <f t="shared" si="51"/>
        <v>0</v>
      </c>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row>
    <row r="212" spans="1:781" s="83" customFormat="1" ht="15.6" x14ac:dyDescent="0.3">
      <c r="A212" s="40">
        <v>2</v>
      </c>
      <c r="B212" s="46" t="s">
        <v>664</v>
      </c>
      <c r="C212" s="24" t="s">
        <v>129</v>
      </c>
      <c r="D212" s="25"/>
      <c r="E212" s="25"/>
      <c r="F212" s="25"/>
      <c r="G212" s="81"/>
      <c r="H212" s="25">
        <v>1</v>
      </c>
      <c r="I212" s="25" t="s">
        <v>44</v>
      </c>
      <c r="J212" s="25" t="s">
        <v>208</v>
      </c>
      <c r="K212" s="27">
        <v>1987</v>
      </c>
      <c r="L212" s="28">
        <v>31875</v>
      </c>
      <c r="M212" s="29">
        <v>87000</v>
      </c>
      <c r="N212" s="30">
        <v>80</v>
      </c>
      <c r="O212" s="30"/>
      <c r="P212" s="31" t="s">
        <v>83</v>
      </c>
      <c r="Q212" s="32" t="s">
        <v>665</v>
      </c>
      <c r="R212" s="33" t="s">
        <v>398</v>
      </c>
      <c r="S212" s="34" t="str">
        <f t="shared" si="41"/>
        <v>Coal</v>
      </c>
      <c r="T212" s="35"/>
      <c r="U212" s="35"/>
      <c r="V212" s="35"/>
      <c r="W212" s="35"/>
      <c r="X212" s="35"/>
      <c r="Y212" s="35"/>
      <c r="Z212" s="35"/>
      <c r="AA212" s="1"/>
      <c r="AB212" s="36">
        <f t="shared" si="42"/>
        <v>4.5870277799892757E-2</v>
      </c>
      <c r="AC212" s="36">
        <f t="shared" si="43"/>
        <v>2.0512820512820511</v>
      </c>
      <c r="AD212" s="36">
        <f t="shared" si="44"/>
        <v>0</v>
      </c>
      <c r="AE212" s="36">
        <f t="shared" si="45"/>
        <v>2.0971523290819438</v>
      </c>
      <c r="AF212" s="37"/>
      <c r="AG212" s="37">
        <f t="shared" si="49"/>
        <v>0</v>
      </c>
      <c r="AH212" s="37">
        <f t="shared" si="50"/>
        <v>2.0971523290819438</v>
      </c>
      <c r="AI212" s="37">
        <f t="shared" si="51"/>
        <v>0</v>
      </c>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row>
    <row r="213" spans="1:781" s="83" customFormat="1" ht="28.8" x14ac:dyDescent="0.3">
      <c r="A213" s="42">
        <v>3</v>
      </c>
      <c r="B213" s="46" t="s">
        <v>666</v>
      </c>
      <c r="C213" s="24" t="s">
        <v>129</v>
      </c>
      <c r="D213" s="25" t="s">
        <v>176</v>
      </c>
      <c r="E213" s="24" t="s">
        <v>667</v>
      </c>
      <c r="F213" s="25">
        <v>53</v>
      </c>
      <c r="G213" s="81">
        <v>52000000</v>
      </c>
      <c r="H213" s="25">
        <v>1</v>
      </c>
      <c r="I213" s="25" t="s">
        <v>44</v>
      </c>
      <c r="J213" s="25" t="s">
        <v>100</v>
      </c>
      <c r="K213" s="27">
        <v>1987</v>
      </c>
      <c r="L213" s="28">
        <v>31861</v>
      </c>
      <c r="M213" s="47">
        <v>0</v>
      </c>
      <c r="N213" s="30"/>
      <c r="O213" s="30"/>
      <c r="P213" s="31" t="s">
        <v>32</v>
      </c>
      <c r="Q213" s="32" t="s">
        <v>668</v>
      </c>
      <c r="R213" s="33" t="s">
        <v>398</v>
      </c>
      <c r="S213" s="34" t="str">
        <f t="shared" si="41"/>
        <v>Coal</v>
      </c>
      <c r="T213" s="35"/>
      <c r="U213" s="35"/>
      <c r="V213" s="35"/>
      <c r="W213" s="35"/>
      <c r="X213" s="35"/>
      <c r="Y213" s="35"/>
      <c r="Z213" s="35"/>
      <c r="AA213" s="1"/>
      <c r="AB213" s="36">
        <f>M213/189653</f>
        <v>0</v>
      </c>
      <c r="AC213" s="36">
        <f t="shared" si="43"/>
        <v>0</v>
      </c>
      <c r="AD213" s="36">
        <f t="shared" si="44"/>
        <v>0</v>
      </c>
      <c r="AE213" s="36">
        <f t="shared" si="45"/>
        <v>0</v>
      </c>
      <c r="AF213" s="37"/>
      <c r="AG213" s="37">
        <f t="shared" si="49"/>
        <v>0</v>
      </c>
      <c r="AH213" s="37">
        <f t="shared" si="50"/>
        <v>0</v>
      </c>
      <c r="AI213" s="37">
        <f t="shared" si="51"/>
        <v>0</v>
      </c>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row>
    <row r="214" spans="1:781" s="83" customFormat="1" ht="15.6" x14ac:dyDescent="0.3">
      <c r="A214" s="42">
        <v>3</v>
      </c>
      <c r="B214" s="46" t="s">
        <v>669</v>
      </c>
      <c r="C214" s="24" t="s">
        <v>118</v>
      </c>
      <c r="D214" s="25" t="s">
        <v>176</v>
      </c>
      <c r="E214" s="25" t="s">
        <v>194</v>
      </c>
      <c r="F214" s="25">
        <v>31</v>
      </c>
      <c r="G214" s="81"/>
      <c r="H214" s="25">
        <v>1</v>
      </c>
      <c r="I214" s="25" t="s">
        <v>44</v>
      </c>
      <c r="J214" s="25" t="s">
        <v>100</v>
      </c>
      <c r="K214" s="27">
        <v>1987</v>
      </c>
      <c r="L214" s="28">
        <v>31857</v>
      </c>
      <c r="M214" s="29">
        <v>2230</v>
      </c>
      <c r="N214" s="30"/>
      <c r="O214" s="30"/>
      <c r="P214" s="31" t="s">
        <v>32</v>
      </c>
      <c r="Q214" s="32"/>
      <c r="R214" s="33"/>
      <c r="S214" s="34" t="str">
        <f t="shared" si="41"/>
        <v>Fe</v>
      </c>
      <c r="T214" s="35"/>
      <c r="U214" s="35"/>
      <c r="V214" s="35"/>
      <c r="W214" s="35"/>
      <c r="X214" s="35"/>
      <c r="Y214" s="35"/>
      <c r="Z214" s="35"/>
      <c r="AA214" s="1"/>
      <c r="AB214" s="36">
        <f t="shared" ref="AB214:AB255" si="52">M214/1896653</f>
        <v>1.1757553964800097E-3</v>
      </c>
      <c r="AC214" s="36">
        <f t="shared" si="43"/>
        <v>0</v>
      </c>
      <c r="AD214" s="36">
        <f t="shared" si="44"/>
        <v>0</v>
      </c>
      <c r="AE214" s="36">
        <f t="shared" si="45"/>
        <v>1.1757553964800097E-3</v>
      </c>
      <c r="AF214" s="37"/>
      <c r="AG214" s="37">
        <f t="shared" si="49"/>
        <v>0</v>
      </c>
      <c r="AH214" s="37">
        <f t="shared" si="50"/>
        <v>0</v>
      </c>
      <c r="AI214" s="37">
        <f t="shared" si="51"/>
        <v>1.1757553964800097E-3</v>
      </c>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row>
    <row r="215" spans="1:781" s="83" customFormat="1" ht="49.2" customHeight="1" x14ac:dyDescent="0.3">
      <c r="A215" s="44">
        <v>4</v>
      </c>
      <c r="B215" s="46" t="s">
        <v>670</v>
      </c>
      <c r="C215" s="24" t="s">
        <v>61</v>
      </c>
      <c r="D215" s="25" t="s">
        <v>43</v>
      </c>
      <c r="E215" s="25" t="s">
        <v>217</v>
      </c>
      <c r="F215" s="25">
        <v>33</v>
      </c>
      <c r="G215" s="81">
        <v>250000</v>
      </c>
      <c r="H215" s="25">
        <v>3</v>
      </c>
      <c r="I215" s="25" t="s">
        <v>208</v>
      </c>
      <c r="J215" s="25" t="s">
        <v>208</v>
      </c>
      <c r="K215" s="27">
        <v>1987</v>
      </c>
      <c r="L215" s="93">
        <v>1987</v>
      </c>
      <c r="M215" s="29"/>
      <c r="N215" s="30"/>
      <c r="O215" s="30"/>
      <c r="P215" s="31" t="s">
        <v>32</v>
      </c>
      <c r="Q215" s="32" t="s">
        <v>671</v>
      </c>
      <c r="R215" s="33"/>
      <c r="S215" s="34" t="str">
        <f t="shared" si="41"/>
        <v>Au</v>
      </c>
      <c r="T215" s="35">
        <v>150</v>
      </c>
      <c r="U215" s="35"/>
      <c r="V215" s="35">
        <v>0.51</v>
      </c>
      <c r="W215" s="35">
        <v>0.41603862960909793</v>
      </c>
      <c r="X215" s="35">
        <v>1986</v>
      </c>
      <c r="Y215" s="35">
        <v>3.5</v>
      </c>
      <c r="Z215" s="35"/>
      <c r="AA215" s="1"/>
      <c r="AB215" s="36">
        <f t="shared" si="52"/>
        <v>0</v>
      </c>
      <c r="AC215" s="36">
        <f t="shared" si="43"/>
        <v>0</v>
      </c>
      <c r="AD215" s="36">
        <f t="shared" si="44"/>
        <v>0</v>
      </c>
      <c r="AE215" s="36">
        <f t="shared" si="45"/>
        <v>0</v>
      </c>
      <c r="AF215" s="37"/>
      <c r="AG215" s="37">
        <f t="shared" si="49"/>
        <v>0</v>
      </c>
      <c r="AH215" s="37">
        <f t="shared" si="50"/>
        <v>0</v>
      </c>
      <c r="AI215" s="37">
        <f t="shared" si="51"/>
        <v>0</v>
      </c>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row>
    <row r="216" spans="1:781" s="83" customFormat="1" ht="24" x14ac:dyDescent="0.3">
      <c r="A216" s="42">
        <v>3</v>
      </c>
      <c r="B216" s="46" t="s">
        <v>672</v>
      </c>
      <c r="C216" s="24" t="s">
        <v>129</v>
      </c>
      <c r="D216" s="25" t="s">
        <v>176</v>
      </c>
      <c r="E216" s="25" t="s">
        <v>330</v>
      </c>
      <c r="F216" s="25">
        <v>37</v>
      </c>
      <c r="G216" s="81">
        <v>300000</v>
      </c>
      <c r="H216" s="25">
        <v>1</v>
      </c>
      <c r="I216" s="25" t="s">
        <v>44</v>
      </c>
      <c r="J216" s="25" t="s">
        <v>100</v>
      </c>
      <c r="K216" s="27">
        <v>1986</v>
      </c>
      <c r="L216" s="28">
        <v>31735</v>
      </c>
      <c r="M216" s="29"/>
      <c r="N216" s="30"/>
      <c r="O216" s="30"/>
      <c r="P216" s="31" t="s">
        <v>32</v>
      </c>
      <c r="Q216" s="32" t="s">
        <v>673</v>
      </c>
      <c r="R216" s="33" t="s">
        <v>398</v>
      </c>
      <c r="S216" s="34" t="str">
        <f t="shared" si="41"/>
        <v>Coal</v>
      </c>
      <c r="T216" s="35"/>
      <c r="U216" s="35"/>
      <c r="V216" s="35"/>
      <c r="W216" s="35"/>
      <c r="X216" s="35"/>
      <c r="Y216" s="35"/>
      <c r="Z216" s="35"/>
      <c r="AA216" s="1"/>
      <c r="AB216" s="36">
        <f t="shared" si="52"/>
        <v>0</v>
      </c>
      <c r="AC216" s="36">
        <f t="shared" si="43"/>
        <v>0</v>
      </c>
      <c r="AD216" s="36">
        <f t="shared" si="44"/>
        <v>0</v>
      </c>
      <c r="AE216" s="36">
        <f t="shared" si="45"/>
        <v>0</v>
      </c>
      <c r="AF216" s="37"/>
      <c r="AG216" s="37">
        <f t="shared" si="49"/>
        <v>0</v>
      </c>
      <c r="AH216" s="37">
        <f t="shared" si="50"/>
        <v>0</v>
      </c>
      <c r="AI216" s="37">
        <f t="shared" si="51"/>
        <v>0</v>
      </c>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row>
    <row r="217" spans="1:781" s="83" customFormat="1" ht="28.8" x14ac:dyDescent="0.3">
      <c r="A217" s="40">
        <v>2</v>
      </c>
      <c r="B217" s="46" t="s">
        <v>674</v>
      </c>
      <c r="C217" s="24" t="s">
        <v>215</v>
      </c>
      <c r="D217" s="25"/>
      <c r="E217" s="25" t="s">
        <v>330</v>
      </c>
      <c r="F217" s="25"/>
      <c r="G217" s="81"/>
      <c r="H217" s="25">
        <v>1</v>
      </c>
      <c r="I217" s="25" t="s">
        <v>44</v>
      </c>
      <c r="J217" s="25" t="s">
        <v>45</v>
      </c>
      <c r="K217" s="27">
        <v>1986</v>
      </c>
      <c r="L217" s="28">
        <v>31702</v>
      </c>
      <c r="M217" s="29">
        <v>100000</v>
      </c>
      <c r="N217" s="30"/>
      <c r="O217" s="30"/>
      <c r="P217" s="31" t="s">
        <v>515</v>
      </c>
      <c r="Q217" s="32" t="s">
        <v>675</v>
      </c>
      <c r="R217" s="33"/>
      <c r="S217" s="34" t="str">
        <f t="shared" si="41"/>
        <v>Cu Au</v>
      </c>
      <c r="T217" s="35"/>
      <c r="U217" s="35"/>
      <c r="V217" s="35"/>
      <c r="W217" s="35"/>
      <c r="X217" s="35"/>
      <c r="Y217" s="35"/>
      <c r="Z217" s="35"/>
      <c r="AA217" s="117"/>
      <c r="AB217" s="36">
        <f t="shared" si="52"/>
        <v>5.2724457241256045E-2</v>
      </c>
      <c r="AC217" s="36">
        <f t="shared" si="43"/>
        <v>0</v>
      </c>
      <c r="AD217" s="36">
        <f t="shared" si="44"/>
        <v>0</v>
      </c>
      <c r="AE217" s="36">
        <f t="shared" si="45"/>
        <v>5.2724457241256045E-2</v>
      </c>
      <c r="AF217" s="37"/>
      <c r="AG217" s="37">
        <f t="shared" si="49"/>
        <v>0</v>
      </c>
      <c r="AH217" s="37">
        <f t="shared" si="50"/>
        <v>5.2724457241256045E-2</v>
      </c>
      <c r="AI217" s="37">
        <f t="shared" si="51"/>
        <v>0</v>
      </c>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117"/>
      <c r="CD217" s="117"/>
      <c r="CE217" s="117"/>
      <c r="CF217" s="117"/>
      <c r="CG217" s="117"/>
      <c r="CH217" s="117"/>
      <c r="CI217" s="117"/>
      <c r="CJ217" s="117"/>
      <c r="CK217" s="117"/>
      <c r="CL217" s="117"/>
      <c r="CM217" s="117"/>
      <c r="CN217" s="117"/>
      <c r="CO217" s="117"/>
      <c r="CP217" s="117"/>
      <c r="CQ217" s="117"/>
      <c r="CR217" s="117"/>
      <c r="CS217" s="117"/>
      <c r="CT217" s="117"/>
      <c r="CU217" s="117"/>
      <c r="CV217" s="117"/>
      <c r="CW217" s="117"/>
      <c r="CX217" s="117"/>
      <c r="CY217" s="117"/>
      <c r="CZ217" s="117"/>
      <c r="DA217" s="117"/>
      <c r="DB217" s="117"/>
      <c r="DC217" s="117"/>
      <c r="DD217" s="117"/>
      <c r="DE217" s="117"/>
      <c r="DF217" s="117"/>
      <c r="DG217" s="117"/>
      <c r="DH217" s="117"/>
      <c r="DI217" s="117"/>
      <c r="DJ217" s="117"/>
      <c r="DK217" s="117"/>
      <c r="DL217" s="117"/>
      <c r="DM217" s="117"/>
      <c r="DN217" s="117"/>
      <c r="DO217" s="117"/>
      <c r="DP217" s="117"/>
      <c r="DQ217" s="117"/>
      <c r="DR217" s="117"/>
      <c r="DS217" s="117"/>
      <c r="DT217" s="117"/>
      <c r="DU217" s="117"/>
      <c r="DV217" s="117"/>
      <c r="DW217" s="117"/>
      <c r="DX217" s="117"/>
      <c r="DY217" s="117"/>
      <c r="DZ217" s="117"/>
      <c r="EA217" s="117"/>
      <c r="EB217" s="117"/>
      <c r="EC217" s="117"/>
      <c r="ED217" s="117"/>
      <c r="EE217" s="117"/>
      <c r="EF217" s="117"/>
      <c r="EG217" s="117"/>
      <c r="EH217" s="117"/>
      <c r="EI217" s="117"/>
      <c r="EJ217" s="117"/>
      <c r="EK217" s="117"/>
      <c r="EL217" s="117"/>
      <c r="EM217" s="117"/>
      <c r="EN217" s="117"/>
      <c r="EO217" s="117"/>
      <c r="EP217" s="117"/>
      <c r="EQ217" s="117"/>
      <c r="ER217" s="117"/>
      <c r="ES217" s="117"/>
      <c r="ET217" s="117"/>
      <c r="EU217" s="117"/>
      <c r="EV217" s="117"/>
      <c r="EW217" s="117"/>
      <c r="EX217" s="117"/>
      <c r="EY217" s="117"/>
      <c r="EZ217" s="117"/>
      <c r="FA217" s="117"/>
      <c r="FB217" s="117"/>
      <c r="FC217" s="117"/>
      <c r="FD217" s="117"/>
      <c r="FE217" s="117"/>
      <c r="FF217" s="117"/>
      <c r="FG217" s="117"/>
      <c r="FH217" s="117"/>
      <c r="FI217" s="117"/>
      <c r="FJ217" s="117"/>
      <c r="FK217" s="117"/>
      <c r="FL217" s="117"/>
      <c r="FM217" s="117"/>
      <c r="FN217" s="117"/>
      <c r="FO217" s="117"/>
      <c r="FP217" s="117"/>
      <c r="FQ217" s="117"/>
      <c r="FR217" s="117"/>
      <c r="FS217" s="117"/>
      <c r="FT217" s="117"/>
      <c r="FU217" s="117"/>
      <c r="FV217" s="117"/>
      <c r="FW217" s="117"/>
      <c r="FX217" s="117"/>
      <c r="FY217" s="117"/>
      <c r="FZ217" s="117"/>
      <c r="GA217" s="117"/>
      <c r="GB217" s="117"/>
      <c r="GC217" s="117"/>
      <c r="GD217" s="117"/>
      <c r="GE217" s="117"/>
      <c r="GF217" s="117"/>
      <c r="GG217" s="117"/>
      <c r="GH217" s="117"/>
      <c r="GI217" s="117"/>
      <c r="GJ217" s="117"/>
      <c r="GK217" s="117"/>
      <c r="GL217" s="117"/>
      <c r="GM217" s="117"/>
      <c r="GN217" s="117"/>
      <c r="GO217" s="117"/>
      <c r="GP217" s="117"/>
      <c r="GQ217" s="117"/>
      <c r="GR217" s="117"/>
      <c r="GS217" s="117"/>
      <c r="GT217" s="117"/>
      <c r="GU217" s="117"/>
      <c r="GV217" s="117"/>
      <c r="GW217" s="117"/>
      <c r="GX217" s="117"/>
      <c r="GY217" s="117"/>
      <c r="GZ217" s="117"/>
      <c r="HA217" s="117"/>
      <c r="HB217" s="117"/>
      <c r="HC217" s="117"/>
      <c r="HD217" s="117"/>
      <c r="HE217" s="117"/>
      <c r="HF217" s="117"/>
      <c r="HG217" s="117"/>
      <c r="HH217" s="117"/>
      <c r="HI217" s="117"/>
      <c r="HJ217" s="117"/>
      <c r="HK217" s="117"/>
      <c r="HL217" s="117"/>
      <c r="HM217" s="117"/>
      <c r="HN217" s="117"/>
      <c r="HO217" s="117"/>
      <c r="HP217" s="117"/>
      <c r="HQ217" s="117"/>
      <c r="HR217" s="117"/>
      <c r="HS217" s="117"/>
      <c r="HT217" s="117"/>
      <c r="HU217" s="117"/>
      <c r="HV217" s="117"/>
      <c r="HW217" s="117"/>
      <c r="HX217" s="117"/>
      <c r="HY217" s="117"/>
      <c r="HZ217" s="117"/>
      <c r="IA217" s="117"/>
      <c r="IB217" s="117"/>
      <c r="IC217" s="117"/>
      <c r="ID217" s="117"/>
      <c r="IE217" s="117"/>
      <c r="IF217" s="117"/>
      <c r="IG217" s="117"/>
      <c r="IH217" s="117"/>
      <c r="II217" s="117"/>
      <c r="IJ217" s="117"/>
      <c r="IK217" s="117"/>
      <c r="IL217" s="117"/>
      <c r="IM217" s="117"/>
      <c r="IN217" s="117"/>
      <c r="IO217" s="117"/>
      <c r="IP217" s="117"/>
      <c r="IQ217" s="117"/>
      <c r="IR217" s="117"/>
      <c r="IS217" s="117"/>
      <c r="IT217" s="117"/>
      <c r="IU217" s="117"/>
      <c r="IV217" s="117"/>
      <c r="IW217" s="117"/>
      <c r="IX217" s="117"/>
      <c r="IY217" s="117"/>
      <c r="IZ217" s="117"/>
      <c r="JA217" s="117"/>
      <c r="JB217" s="117"/>
      <c r="JC217" s="117"/>
      <c r="JD217" s="117"/>
      <c r="JE217" s="117"/>
      <c r="JF217" s="117"/>
      <c r="JG217" s="117"/>
      <c r="JH217" s="117"/>
      <c r="JI217" s="117"/>
      <c r="JJ217" s="117"/>
      <c r="JK217" s="117"/>
      <c r="JL217" s="117"/>
      <c r="JM217" s="117"/>
      <c r="JN217" s="117"/>
      <c r="JO217" s="117"/>
      <c r="JP217" s="117"/>
      <c r="JQ217" s="117"/>
      <c r="JR217" s="117"/>
      <c r="JS217" s="117"/>
      <c r="JT217" s="117"/>
      <c r="JU217" s="117"/>
      <c r="JV217" s="117"/>
      <c r="JW217" s="117"/>
      <c r="JX217" s="117"/>
      <c r="JY217" s="117"/>
      <c r="JZ217" s="117"/>
      <c r="KA217" s="117"/>
      <c r="KB217" s="117"/>
      <c r="KC217" s="117"/>
      <c r="KD217" s="117"/>
      <c r="KE217" s="117"/>
      <c r="KF217" s="117"/>
      <c r="KG217" s="117"/>
      <c r="KH217" s="117"/>
      <c r="KI217" s="117"/>
      <c r="KJ217" s="117"/>
      <c r="KK217" s="117"/>
      <c r="KL217" s="117"/>
      <c r="KM217" s="117"/>
      <c r="KN217" s="117"/>
      <c r="KO217" s="117"/>
      <c r="KP217" s="117"/>
      <c r="KQ217" s="117"/>
      <c r="KR217" s="117"/>
      <c r="KS217" s="117"/>
      <c r="KT217" s="117"/>
      <c r="KU217" s="117"/>
      <c r="KV217" s="117"/>
      <c r="KW217" s="117"/>
      <c r="KX217" s="117"/>
      <c r="KY217" s="117"/>
      <c r="KZ217" s="117"/>
      <c r="LA217" s="117"/>
      <c r="LB217" s="117"/>
      <c r="LC217" s="117"/>
      <c r="LD217" s="117"/>
      <c r="LE217" s="117"/>
      <c r="LF217" s="117"/>
      <c r="LG217" s="117"/>
      <c r="LH217" s="117"/>
      <c r="LI217" s="117"/>
      <c r="LJ217" s="117"/>
      <c r="LK217" s="117"/>
      <c r="LL217" s="117"/>
      <c r="LM217" s="117"/>
      <c r="LN217" s="117"/>
      <c r="LO217" s="117"/>
      <c r="LP217" s="117"/>
      <c r="LQ217" s="117"/>
      <c r="LR217" s="117"/>
      <c r="LS217" s="117"/>
      <c r="LT217" s="117"/>
      <c r="LU217" s="117"/>
      <c r="LV217" s="117"/>
      <c r="LW217" s="117"/>
      <c r="LX217" s="117"/>
      <c r="LY217" s="117"/>
      <c r="LZ217" s="117"/>
      <c r="MA217" s="117"/>
      <c r="MB217" s="117"/>
      <c r="MC217" s="117"/>
      <c r="MD217" s="117"/>
      <c r="ME217" s="117"/>
      <c r="MF217" s="117"/>
      <c r="MG217" s="117"/>
      <c r="MH217" s="117"/>
      <c r="MI217" s="117"/>
      <c r="MJ217" s="117"/>
      <c r="MK217" s="117"/>
      <c r="ML217" s="117"/>
      <c r="MM217" s="117"/>
      <c r="MN217" s="117"/>
      <c r="MO217" s="117"/>
      <c r="MP217" s="117"/>
      <c r="MQ217" s="117"/>
      <c r="MR217" s="117"/>
      <c r="MS217" s="117"/>
      <c r="MT217" s="117"/>
      <c r="MU217" s="117"/>
      <c r="MV217" s="117"/>
      <c r="MW217" s="117"/>
      <c r="MX217" s="117"/>
      <c r="MY217" s="117"/>
      <c r="MZ217" s="117"/>
      <c r="NA217" s="117"/>
      <c r="NB217" s="117"/>
      <c r="NC217" s="117"/>
      <c r="ND217" s="117"/>
      <c r="NE217" s="117"/>
      <c r="NF217" s="117"/>
      <c r="NG217" s="117"/>
      <c r="NH217" s="117"/>
      <c r="NI217" s="117"/>
      <c r="NJ217" s="117"/>
      <c r="NK217" s="117"/>
      <c r="NL217" s="117"/>
      <c r="NM217" s="117"/>
      <c r="NN217" s="117"/>
      <c r="NO217" s="117"/>
      <c r="NP217" s="117"/>
      <c r="NQ217" s="117"/>
      <c r="NR217" s="117"/>
      <c r="NS217" s="117"/>
      <c r="NT217" s="117"/>
      <c r="NU217" s="117"/>
      <c r="NV217" s="117"/>
      <c r="NW217" s="117"/>
      <c r="NX217" s="117"/>
      <c r="NY217" s="117"/>
      <c r="NZ217" s="117"/>
      <c r="OA217" s="117"/>
      <c r="OB217" s="117"/>
      <c r="OC217" s="117"/>
      <c r="OD217" s="117"/>
      <c r="OE217" s="117"/>
      <c r="OF217" s="117"/>
      <c r="OG217" s="117"/>
      <c r="OH217" s="117"/>
      <c r="OI217" s="117"/>
      <c r="OJ217" s="117"/>
      <c r="OK217" s="117"/>
      <c r="OL217" s="117"/>
      <c r="OM217" s="117"/>
      <c r="ON217" s="117"/>
      <c r="OO217" s="117"/>
      <c r="OP217" s="117"/>
      <c r="OQ217" s="117"/>
      <c r="OR217" s="117"/>
      <c r="OS217" s="117"/>
      <c r="OT217" s="117"/>
      <c r="OU217" s="117"/>
      <c r="OV217" s="117"/>
      <c r="OW217" s="117"/>
      <c r="OX217" s="117"/>
      <c r="OY217" s="117"/>
      <c r="OZ217" s="117"/>
      <c r="PA217" s="117"/>
      <c r="PB217" s="117"/>
      <c r="PC217" s="117"/>
      <c r="PD217" s="117"/>
      <c r="PE217" s="117"/>
      <c r="PF217" s="117"/>
      <c r="PG217" s="117"/>
      <c r="PH217" s="117"/>
      <c r="PI217" s="117"/>
      <c r="PJ217" s="117"/>
      <c r="PK217" s="117"/>
      <c r="PL217" s="117"/>
      <c r="PM217" s="117"/>
      <c r="PN217" s="117"/>
      <c r="PO217" s="117"/>
      <c r="PP217" s="117"/>
      <c r="PQ217" s="117"/>
      <c r="PR217" s="117"/>
      <c r="PS217" s="117"/>
      <c r="PT217" s="117"/>
      <c r="PU217" s="117"/>
      <c r="PV217" s="117"/>
      <c r="PW217" s="117"/>
      <c r="PX217" s="117"/>
      <c r="PY217" s="117"/>
      <c r="PZ217" s="117"/>
      <c r="QA217" s="117"/>
      <c r="QB217" s="117"/>
      <c r="QC217" s="117"/>
      <c r="QD217" s="117"/>
      <c r="QE217" s="117"/>
      <c r="QF217" s="117"/>
      <c r="QG217" s="117"/>
      <c r="QH217" s="117"/>
      <c r="QI217" s="117"/>
      <c r="QJ217" s="117"/>
      <c r="QK217" s="117"/>
      <c r="QL217" s="117"/>
      <c r="QM217" s="117"/>
      <c r="QN217" s="117"/>
      <c r="QO217" s="117"/>
      <c r="QP217" s="117"/>
      <c r="QQ217" s="117"/>
      <c r="QR217" s="117"/>
      <c r="QS217" s="117"/>
      <c r="QT217" s="117"/>
      <c r="QU217" s="117"/>
      <c r="QV217" s="117"/>
      <c r="QW217" s="117"/>
      <c r="QX217" s="117"/>
      <c r="QY217" s="117"/>
      <c r="QZ217" s="117"/>
      <c r="RA217" s="117"/>
      <c r="RB217" s="117"/>
      <c r="RC217" s="117"/>
      <c r="RD217" s="117"/>
      <c r="RE217" s="117"/>
      <c r="RF217" s="117"/>
      <c r="RG217" s="117"/>
      <c r="RH217" s="117"/>
      <c r="RI217" s="117"/>
      <c r="RJ217" s="117"/>
      <c r="RK217" s="117"/>
      <c r="RL217" s="117"/>
      <c r="RM217" s="117"/>
      <c r="RN217" s="117"/>
      <c r="RO217" s="117"/>
      <c r="RP217" s="117"/>
      <c r="RQ217" s="117"/>
      <c r="RR217" s="117"/>
      <c r="RS217" s="117"/>
      <c r="RT217" s="117"/>
      <c r="RU217" s="117"/>
      <c r="RV217" s="117"/>
      <c r="RW217" s="117"/>
      <c r="RX217" s="117"/>
      <c r="RY217" s="117"/>
      <c r="RZ217" s="117"/>
      <c r="SA217" s="117"/>
      <c r="SB217" s="117"/>
      <c r="SC217" s="117"/>
      <c r="SD217" s="117"/>
      <c r="SE217" s="117"/>
      <c r="SF217" s="117"/>
      <c r="SG217" s="117"/>
      <c r="SH217" s="117"/>
      <c r="SI217" s="117"/>
      <c r="SJ217" s="117"/>
      <c r="SK217" s="117"/>
      <c r="SL217" s="117"/>
      <c r="SM217" s="117"/>
      <c r="SN217" s="117"/>
      <c r="SO217" s="117"/>
      <c r="SP217" s="117"/>
      <c r="SQ217" s="117"/>
      <c r="SR217" s="117"/>
      <c r="SS217" s="117"/>
      <c r="ST217" s="117"/>
      <c r="SU217" s="117"/>
      <c r="SV217" s="117"/>
      <c r="SW217" s="117"/>
      <c r="SX217" s="117"/>
      <c r="SY217" s="117"/>
      <c r="SZ217" s="117"/>
      <c r="TA217" s="117"/>
      <c r="TB217" s="117"/>
      <c r="TC217" s="117"/>
      <c r="TD217" s="117"/>
      <c r="TE217" s="117"/>
      <c r="TF217" s="117"/>
      <c r="TG217" s="117"/>
      <c r="TH217" s="117"/>
      <c r="TI217" s="117"/>
      <c r="TJ217" s="117"/>
      <c r="TK217" s="117"/>
      <c r="TL217" s="117"/>
      <c r="TM217" s="117"/>
      <c r="TN217" s="117"/>
      <c r="TO217" s="117"/>
      <c r="TP217" s="117"/>
      <c r="TQ217" s="117"/>
      <c r="TR217" s="117"/>
      <c r="TS217" s="117"/>
      <c r="TT217" s="117"/>
      <c r="TU217" s="117"/>
      <c r="TV217" s="117"/>
      <c r="TW217" s="117"/>
      <c r="TX217" s="117"/>
      <c r="TY217" s="117"/>
      <c r="TZ217" s="117"/>
      <c r="UA217" s="117"/>
      <c r="UB217" s="117"/>
      <c r="UC217" s="117"/>
      <c r="UD217" s="117"/>
      <c r="UE217" s="117"/>
      <c r="UF217" s="117"/>
      <c r="UG217" s="117"/>
      <c r="UH217" s="117"/>
      <c r="UI217" s="117"/>
      <c r="UJ217" s="117"/>
      <c r="UK217" s="117"/>
      <c r="UL217" s="117"/>
      <c r="UM217" s="117"/>
      <c r="UN217" s="117"/>
      <c r="UO217" s="117"/>
      <c r="UP217" s="117"/>
      <c r="UQ217" s="117"/>
      <c r="UR217" s="117"/>
      <c r="US217" s="117"/>
      <c r="UT217" s="117"/>
      <c r="UU217" s="117"/>
      <c r="UV217" s="117"/>
      <c r="UW217" s="117"/>
      <c r="UX217" s="117"/>
      <c r="UY217" s="117"/>
      <c r="UZ217" s="117"/>
      <c r="VA217" s="117"/>
      <c r="VB217" s="117"/>
      <c r="VC217" s="117"/>
      <c r="VD217" s="117"/>
      <c r="VE217" s="117"/>
      <c r="VF217" s="117"/>
      <c r="VG217" s="117"/>
      <c r="VH217" s="117"/>
      <c r="VI217" s="117"/>
      <c r="VJ217" s="117"/>
      <c r="VK217" s="117"/>
      <c r="VL217" s="117"/>
      <c r="VM217" s="117"/>
      <c r="VN217" s="117"/>
      <c r="VO217" s="117"/>
      <c r="VP217" s="117"/>
      <c r="VQ217" s="117"/>
      <c r="VR217" s="117"/>
      <c r="VS217" s="117"/>
      <c r="VT217" s="117"/>
      <c r="VU217" s="117"/>
      <c r="VV217" s="117"/>
      <c r="VW217" s="117"/>
      <c r="VX217" s="117"/>
      <c r="VY217" s="117"/>
      <c r="VZ217" s="117"/>
      <c r="WA217" s="117"/>
      <c r="WB217" s="117"/>
      <c r="WC217" s="117"/>
      <c r="WD217" s="117"/>
      <c r="WE217" s="117"/>
      <c r="WF217" s="117"/>
      <c r="WG217" s="117"/>
      <c r="WH217" s="117"/>
      <c r="WI217" s="117"/>
      <c r="WJ217" s="117"/>
      <c r="WK217" s="117"/>
      <c r="WL217" s="117"/>
      <c r="WM217" s="117"/>
      <c r="WN217" s="117"/>
      <c r="WO217" s="117"/>
      <c r="WP217" s="117"/>
      <c r="WQ217" s="117"/>
      <c r="WR217" s="117"/>
      <c r="WS217" s="117"/>
      <c r="WT217" s="117"/>
      <c r="WU217" s="117"/>
      <c r="WV217" s="117"/>
      <c r="WW217" s="117"/>
      <c r="WX217" s="117"/>
      <c r="WY217" s="117"/>
      <c r="WZ217" s="117"/>
      <c r="XA217" s="117"/>
      <c r="XB217" s="117"/>
      <c r="XC217" s="117"/>
      <c r="XD217" s="117"/>
      <c r="XE217" s="117"/>
      <c r="XF217" s="117"/>
      <c r="XG217" s="117"/>
      <c r="XH217" s="117"/>
      <c r="XI217" s="117"/>
      <c r="XJ217" s="117"/>
      <c r="XK217" s="117"/>
      <c r="XL217" s="117"/>
      <c r="XM217" s="117"/>
      <c r="XN217" s="117"/>
      <c r="XO217" s="117"/>
      <c r="XP217" s="117"/>
      <c r="XQ217" s="117"/>
      <c r="XR217" s="117"/>
      <c r="XS217" s="117"/>
      <c r="XT217" s="117"/>
      <c r="XU217" s="117"/>
      <c r="XV217" s="117"/>
      <c r="XW217" s="117"/>
      <c r="XX217" s="117"/>
      <c r="XY217" s="117"/>
      <c r="XZ217" s="117"/>
      <c r="YA217" s="117"/>
      <c r="YB217" s="117"/>
      <c r="YC217" s="117"/>
      <c r="YD217" s="117"/>
      <c r="YE217" s="117"/>
      <c r="YF217" s="117"/>
      <c r="YG217" s="117"/>
      <c r="YH217" s="117"/>
      <c r="YI217" s="117"/>
      <c r="YJ217" s="117"/>
      <c r="YK217" s="117"/>
      <c r="YL217" s="117"/>
      <c r="YM217" s="117"/>
      <c r="YN217" s="117"/>
      <c r="YO217" s="117"/>
      <c r="YP217" s="117"/>
      <c r="YQ217" s="117"/>
      <c r="YR217" s="117"/>
      <c r="YS217" s="117"/>
      <c r="YT217" s="117"/>
      <c r="YU217" s="117"/>
      <c r="YV217" s="117"/>
      <c r="YW217" s="117"/>
      <c r="YX217" s="117"/>
      <c r="YY217" s="117"/>
      <c r="YZ217" s="117"/>
      <c r="ZA217" s="117"/>
      <c r="ZB217" s="117"/>
      <c r="ZC217" s="117"/>
      <c r="ZD217" s="117"/>
      <c r="ZE217" s="117"/>
      <c r="ZF217" s="117"/>
      <c r="ZG217" s="117"/>
      <c r="ZH217" s="117"/>
      <c r="ZI217" s="117"/>
      <c r="ZJ217" s="117"/>
      <c r="ZK217" s="117"/>
      <c r="ZL217" s="117"/>
      <c r="ZM217" s="117"/>
      <c r="ZN217" s="117"/>
      <c r="ZO217" s="117"/>
      <c r="ZP217" s="117"/>
      <c r="ZQ217" s="117"/>
      <c r="ZR217" s="117"/>
      <c r="ZS217" s="117"/>
      <c r="ZT217" s="117"/>
      <c r="ZU217" s="117"/>
      <c r="ZV217" s="117"/>
      <c r="ZW217" s="117"/>
      <c r="ZX217" s="117"/>
      <c r="ZY217" s="117"/>
      <c r="ZZ217" s="117"/>
      <c r="AAA217" s="117"/>
      <c r="AAB217" s="117"/>
      <c r="AAC217" s="117"/>
      <c r="AAD217" s="117"/>
      <c r="AAE217" s="117"/>
      <c r="AAF217" s="117"/>
      <c r="AAG217" s="117"/>
      <c r="AAH217" s="117"/>
      <c r="AAI217" s="117"/>
      <c r="AAJ217" s="117"/>
      <c r="AAK217" s="117"/>
      <c r="AAL217" s="117"/>
      <c r="AAM217" s="117"/>
      <c r="AAN217" s="117"/>
      <c r="AAO217" s="117"/>
      <c r="AAP217" s="117"/>
      <c r="AAQ217" s="117"/>
      <c r="AAR217" s="117"/>
      <c r="AAS217" s="117"/>
      <c r="AAT217" s="117"/>
      <c r="AAU217" s="117"/>
      <c r="AAV217" s="117"/>
      <c r="AAW217" s="117"/>
      <c r="AAX217" s="117"/>
      <c r="AAY217" s="117"/>
      <c r="AAZ217" s="117"/>
      <c r="ABA217" s="117"/>
      <c r="ABB217" s="117"/>
      <c r="ABC217" s="117"/>
      <c r="ABD217" s="117"/>
      <c r="ABE217" s="117"/>
      <c r="ABF217" s="117"/>
      <c r="ABG217" s="117"/>
      <c r="ABH217" s="117"/>
      <c r="ABI217" s="117"/>
      <c r="ABJ217" s="117"/>
      <c r="ABK217" s="117"/>
      <c r="ABL217" s="117"/>
      <c r="ABM217" s="117"/>
      <c r="ABN217" s="117"/>
      <c r="ABO217" s="117"/>
      <c r="ABP217" s="117"/>
      <c r="ABQ217" s="117"/>
      <c r="ABR217" s="117"/>
      <c r="ABS217" s="117"/>
      <c r="ABT217" s="117"/>
      <c r="ABU217" s="117"/>
      <c r="ABV217" s="117"/>
      <c r="ABW217" s="117"/>
      <c r="ABX217" s="117"/>
      <c r="ABY217" s="117"/>
      <c r="ABZ217" s="117"/>
      <c r="ACA217" s="117"/>
      <c r="ACB217" s="117"/>
      <c r="ACC217" s="117"/>
      <c r="ACD217" s="117"/>
      <c r="ACE217" s="117"/>
      <c r="ACF217" s="117"/>
      <c r="ACG217" s="117"/>
      <c r="ACH217" s="117"/>
      <c r="ACI217" s="117"/>
      <c r="ACJ217" s="117"/>
      <c r="ACK217" s="117"/>
      <c r="ACL217" s="117"/>
      <c r="ACM217" s="117"/>
      <c r="ACN217" s="117"/>
      <c r="ACO217" s="117"/>
      <c r="ACP217" s="117"/>
      <c r="ACQ217" s="117"/>
      <c r="ACR217" s="117"/>
      <c r="ACS217" s="117"/>
      <c r="ACT217" s="117"/>
      <c r="ACU217" s="117"/>
      <c r="ACV217" s="117"/>
      <c r="ACW217" s="117"/>
      <c r="ACX217" s="117"/>
      <c r="ACY217" s="117"/>
      <c r="ACZ217" s="117"/>
      <c r="ADA217" s="117"/>
    </row>
    <row r="218" spans="1:781" s="83" customFormat="1" ht="15.6" x14ac:dyDescent="0.3">
      <c r="A218" s="42">
        <v>3</v>
      </c>
      <c r="B218" s="46" t="s">
        <v>676</v>
      </c>
      <c r="C218" s="24" t="s">
        <v>677</v>
      </c>
      <c r="D218" s="25"/>
      <c r="E218" s="25" t="s">
        <v>194</v>
      </c>
      <c r="F218" s="25">
        <v>20</v>
      </c>
      <c r="G218" s="81"/>
      <c r="H218" s="25">
        <v>1</v>
      </c>
      <c r="I218" s="25" t="s">
        <v>44</v>
      </c>
      <c r="J218" s="25" t="s">
        <v>52</v>
      </c>
      <c r="K218" s="27">
        <v>1986</v>
      </c>
      <c r="L218" s="28">
        <v>31687</v>
      </c>
      <c r="M218" s="29"/>
      <c r="N218" s="30"/>
      <c r="O218" s="30"/>
      <c r="P218" s="31" t="s">
        <v>32</v>
      </c>
      <c r="Q218" s="32"/>
      <c r="R218" s="33" t="s">
        <v>398</v>
      </c>
      <c r="S218" s="34" t="str">
        <f t="shared" si="41"/>
        <v xml:space="preserve">Fe </v>
      </c>
      <c r="T218" s="35"/>
      <c r="U218" s="35"/>
      <c r="V218" s="35"/>
      <c r="W218" s="35"/>
      <c r="X218" s="35"/>
      <c r="Y218" s="35"/>
      <c r="Z218" s="35"/>
      <c r="AA218" s="1"/>
      <c r="AB218" s="36">
        <f t="shared" si="52"/>
        <v>0</v>
      </c>
      <c r="AC218" s="36">
        <f t="shared" si="43"/>
        <v>0</v>
      </c>
      <c r="AD218" s="36">
        <f t="shared" si="44"/>
        <v>0</v>
      </c>
      <c r="AE218" s="36">
        <f t="shared" si="45"/>
        <v>0</v>
      </c>
      <c r="AF218" s="37"/>
      <c r="AG218" s="37">
        <f t="shared" si="49"/>
        <v>0</v>
      </c>
      <c r="AH218" s="37">
        <f t="shared" si="50"/>
        <v>0</v>
      </c>
      <c r="AI218" s="37">
        <f t="shared" si="51"/>
        <v>0</v>
      </c>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row>
    <row r="219" spans="1:781" s="83" customFormat="1" ht="36" x14ac:dyDescent="0.3">
      <c r="A219" s="42">
        <v>3</v>
      </c>
      <c r="B219" s="46" t="s">
        <v>678</v>
      </c>
      <c r="C219" s="24" t="s">
        <v>49</v>
      </c>
      <c r="D219" s="25" t="s">
        <v>679</v>
      </c>
      <c r="E219" s="25"/>
      <c r="F219" s="25">
        <v>17</v>
      </c>
      <c r="G219" s="81">
        <v>30000</v>
      </c>
      <c r="H219" s="25">
        <v>1</v>
      </c>
      <c r="I219" s="25" t="s">
        <v>51</v>
      </c>
      <c r="J219" s="25" t="s">
        <v>114</v>
      </c>
      <c r="K219" s="27">
        <v>1986</v>
      </c>
      <c r="L219" s="28">
        <v>31548</v>
      </c>
      <c r="M219" s="29">
        <v>100</v>
      </c>
      <c r="N219" s="30"/>
      <c r="O219" s="30"/>
      <c r="P219" s="31" t="s">
        <v>32</v>
      </c>
      <c r="Q219" s="32" t="s">
        <v>680</v>
      </c>
      <c r="R219" s="33"/>
      <c r="S219" s="34" t="str">
        <f t="shared" si="41"/>
        <v>Sn</v>
      </c>
      <c r="T219" s="35"/>
      <c r="U219" s="35"/>
      <c r="V219" s="35"/>
      <c r="W219" s="35"/>
      <c r="X219" s="35"/>
      <c r="Y219" s="35"/>
      <c r="Z219" s="35"/>
      <c r="AA219" s="1"/>
      <c r="AB219" s="36">
        <f t="shared" si="52"/>
        <v>5.2724457241256046E-5</v>
      </c>
      <c r="AC219" s="36">
        <f t="shared" si="43"/>
        <v>0</v>
      </c>
      <c r="AD219" s="36">
        <f t="shared" si="44"/>
        <v>0</v>
      </c>
      <c r="AE219" s="36">
        <f t="shared" si="45"/>
        <v>5.2724457241256046E-5</v>
      </c>
      <c r="AF219" s="37"/>
      <c r="AG219" s="37">
        <f t="shared" si="49"/>
        <v>0</v>
      </c>
      <c r="AH219" s="37">
        <f t="shared" si="50"/>
        <v>0</v>
      </c>
      <c r="AI219" s="37">
        <f t="shared" si="51"/>
        <v>5.2724457241256046E-5</v>
      </c>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row>
    <row r="220" spans="1:781" s="83" customFormat="1" ht="15.6" x14ac:dyDescent="0.3">
      <c r="A220" s="42">
        <v>3</v>
      </c>
      <c r="B220" s="46" t="s">
        <v>681</v>
      </c>
      <c r="C220" s="24" t="s">
        <v>49</v>
      </c>
      <c r="D220" s="25" t="s">
        <v>400</v>
      </c>
      <c r="E220" s="25" t="s">
        <v>330</v>
      </c>
      <c r="F220" s="25">
        <v>7.5</v>
      </c>
      <c r="G220" s="81">
        <v>200000</v>
      </c>
      <c r="H220" s="25">
        <v>1</v>
      </c>
      <c r="I220" s="25" t="s">
        <v>51</v>
      </c>
      <c r="J220" s="25" t="s">
        <v>114</v>
      </c>
      <c r="K220" s="27">
        <v>1986</v>
      </c>
      <c r="L220" s="28">
        <v>31548</v>
      </c>
      <c r="M220" s="29"/>
      <c r="N220" s="30"/>
      <c r="O220" s="30"/>
      <c r="P220" s="31" t="s">
        <v>32</v>
      </c>
      <c r="Q220" s="32"/>
      <c r="R220" s="33"/>
      <c r="S220" s="34" t="str">
        <f t="shared" si="41"/>
        <v>Sn</v>
      </c>
      <c r="T220" s="35"/>
      <c r="U220" s="35"/>
      <c r="V220" s="35"/>
      <c r="W220" s="35"/>
      <c r="X220" s="35"/>
      <c r="Y220" s="35"/>
      <c r="Z220" s="35"/>
      <c r="AA220" s="1"/>
      <c r="AB220" s="36">
        <f t="shared" si="52"/>
        <v>0</v>
      </c>
      <c r="AC220" s="36">
        <f t="shared" si="43"/>
        <v>0</v>
      </c>
      <c r="AD220" s="36">
        <f t="shared" si="44"/>
        <v>0</v>
      </c>
      <c r="AE220" s="36">
        <f t="shared" si="45"/>
        <v>0</v>
      </c>
      <c r="AF220" s="37"/>
      <c r="AG220" s="37">
        <f t="shared" si="49"/>
        <v>0</v>
      </c>
      <c r="AH220" s="37">
        <f t="shared" si="50"/>
        <v>0</v>
      </c>
      <c r="AI220" s="37">
        <f t="shared" si="51"/>
        <v>0</v>
      </c>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row>
    <row r="221" spans="1:781" s="83" customFormat="1" ht="24" x14ac:dyDescent="0.3">
      <c r="A221" s="40">
        <v>2</v>
      </c>
      <c r="B221" s="46" t="s">
        <v>682</v>
      </c>
      <c r="C221" s="24" t="s">
        <v>118</v>
      </c>
      <c r="D221" s="25" t="s">
        <v>683</v>
      </c>
      <c r="E221" s="25" t="s">
        <v>684</v>
      </c>
      <c r="F221" s="25">
        <v>30</v>
      </c>
      <c r="G221" s="81"/>
      <c r="H221" s="25">
        <v>1</v>
      </c>
      <c r="I221" s="25" t="s">
        <v>44</v>
      </c>
      <c r="J221" s="25" t="s">
        <v>45</v>
      </c>
      <c r="K221" s="27">
        <v>1986</v>
      </c>
      <c r="L221" s="90">
        <v>31533</v>
      </c>
      <c r="M221" s="29">
        <v>100000</v>
      </c>
      <c r="N221" s="30">
        <v>12</v>
      </c>
      <c r="O221" s="30">
        <v>7</v>
      </c>
      <c r="P221" s="31" t="s">
        <v>503</v>
      </c>
      <c r="Q221" s="32" t="s">
        <v>685</v>
      </c>
      <c r="R221" s="33" t="s">
        <v>398</v>
      </c>
      <c r="S221" s="34" t="str">
        <f t="shared" si="41"/>
        <v>Fe</v>
      </c>
      <c r="T221" s="35"/>
      <c r="U221" s="35"/>
      <c r="V221" s="35"/>
      <c r="W221" s="35"/>
      <c r="X221" s="35"/>
      <c r="Y221" s="35"/>
      <c r="Z221" s="35"/>
      <c r="AA221" s="1"/>
      <c r="AB221" s="36">
        <f t="shared" si="52"/>
        <v>5.2724457241256045E-2</v>
      </c>
      <c r="AC221" s="36">
        <f t="shared" si="43"/>
        <v>0.30769230769230771</v>
      </c>
      <c r="AD221" s="36">
        <f t="shared" si="44"/>
        <v>0.5</v>
      </c>
      <c r="AE221" s="36">
        <f t="shared" si="45"/>
        <v>0.86041676493356378</v>
      </c>
      <c r="AF221" s="37"/>
      <c r="AG221" s="37">
        <f t="shared" si="49"/>
        <v>0</v>
      </c>
      <c r="AH221" s="37">
        <f t="shared" si="50"/>
        <v>0.86041676493356378</v>
      </c>
      <c r="AI221" s="37">
        <f t="shared" si="51"/>
        <v>0</v>
      </c>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row>
    <row r="222" spans="1:781" s="83" customFormat="1" ht="27" customHeight="1" x14ac:dyDescent="0.3">
      <c r="A222" s="42">
        <v>3</v>
      </c>
      <c r="B222" s="46" t="s">
        <v>686</v>
      </c>
      <c r="C222" s="24" t="s">
        <v>266</v>
      </c>
      <c r="D222" s="25" t="s">
        <v>72</v>
      </c>
      <c r="E222" s="25" t="s">
        <v>377</v>
      </c>
      <c r="F222" s="25">
        <v>6</v>
      </c>
      <c r="G222" s="81" t="s">
        <v>687</v>
      </c>
      <c r="H222" s="25">
        <v>1</v>
      </c>
      <c r="I222" s="25" t="s">
        <v>51</v>
      </c>
      <c r="J222" s="25" t="s">
        <v>114</v>
      </c>
      <c r="K222" s="27">
        <v>1986</v>
      </c>
      <c r="L222" s="28">
        <v>31491</v>
      </c>
      <c r="M222" s="29"/>
      <c r="N222" s="30"/>
      <c r="O222" s="30"/>
      <c r="P222" s="31" t="s">
        <v>688</v>
      </c>
      <c r="Q222" s="32" t="s">
        <v>689</v>
      </c>
      <c r="R222" s="33"/>
      <c r="S222" s="34" t="str">
        <f t="shared" si="41"/>
        <v>Pb Zn</v>
      </c>
      <c r="T222" s="35"/>
      <c r="U222" s="35"/>
      <c r="V222" s="35"/>
      <c r="W222" s="35"/>
      <c r="X222" s="35"/>
      <c r="Y222" s="35"/>
      <c r="Z222" s="35"/>
      <c r="AA222" s="1"/>
      <c r="AB222" s="36">
        <f t="shared" si="52"/>
        <v>0</v>
      </c>
      <c r="AC222" s="36">
        <f t="shared" si="43"/>
        <v>0</v>
      </c>
      <c r="AD222" s="36">
        <f t="shared" si="44"/>
        <v>0</v>
      </c>
      <c r="AE222" s="36">
        <f t="shared" si="45"/>
        <v>0</v>
      </c>
      <c r="AF222" s="37"/>
      <c r="AG222" s="37">
        <f t="shared" si="49"/>
        <v>0</v>
      </c>
      <c r="AH222" s="37">
        <f t="shared" si="50"/>
        <v>0</v>
      </c>
      <c r="AI222" s="37">
        <f t="shared" si="51"/>
        <v>0</v>
      </c>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row>
    <row r="223" spans="1:781" s="83" customFormat="1" ht="15.6" x14ac:dyDescent="0.3">
      <c r="A223" s="40">
        <v>2</v>
      </c>
      <c r="B223" s="46" t="s">
        <v>690</v>
      </c>
      <c r="C223" s="24" t="s">
        <v>118</v>
      </c>
      <c r="D223" s="25"/>
      <c r="E223" s="25"/>
      <c r="F223" s="25"/>
      <c r="G223" s="81"/>
      <c r="H223" s="25">
        <v>1</v>
      </c>
      <c r="I223" s="25" t="s">
        <v>44</v>
      </c>
      <c r="J223" s="25" t="s">
        <v>57</v>
      </c>
      <c r="K223" s="27">
        <v>1986</v>
      </c>
      <c r="L223" s="93">
        <v>1986</v>
      </c>
      <c r="M223" s="29"/>
      <c r="N223" s="30"/>
      <c r="O223" s="30">
        <v>19</v>
      </c>
      <c r="P223" s="31" t="s">
        <v>83</v>
      </c>
      <c r="Q223" s="32"/>
      <c r="R223" s="33"/>
      <c r="S223" s="34" t="str">
        <f t="shared" si="41"/>
        <v>Fe</v>
      </c>
      <c r="T223" s="35"/>
      <c r="U223" s="35"/>
      <c r="V223" s="35"/>
      <c r="W223" s="35"/>
      <c r="X223" s="35"/>
      <c r="Y223" s="35"/>
      <c r="Z223" s="35"/>
      <c r="AA223" s="1"/>
      <c r="AB223" s="36">
        <f t="shared" si="52"/>
        <v>0</v>
      </c>
      <c r="AC223" s="36">
        <f t="shared" si="43"/>
        <v>0</v>
      </c>
      <c r="AD223" s="36">
        <f t="shared" si="44"/>
        <v>1.3571428571428572</v>
      </c>
      <c r="AE223" s="36">
        <f t="shared" si="45"/>
        <v>1.3571428571428572</v>
      </c>
      <c r="AF223" s="37"/>
      <c r="AG223" s="37">
        <f t="shared" si="49"/>
        <v>0</v>
      </c>
      <c r="AH223" s="37">
        <f t="shared" si="50"/>
        <v>1.3571428571428572</v>
      </c>
      <c r="AI223" s="37">
        <f t="shared" si="51"/>
        <v>0</v>
      </c>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row>
    <row r="224" spans="1:781" s="83" customFormat="1" ht="15.6" x14ac:dyDescent="0.3">
      <c r="A224" s="42">
        <v>3</v>
      </c>
      <c r="B224" s="46" t="s">
        <v>691</v>
      </c>
      <c r="C224" s="24" t="s">
        <v>99</v>
      </c>
      <c r="D224" s="25"/>
      <c r="E224" s="25"/>
      <c r="F224" s="25">
        <v>5</v>
      </c>
      <c r="G224" s="81">
        <v>30000</v>
      </c>
      <c r="H224" s="25">
        <v>1</v>
      </c>
      <c r="I224" s="25" t="s">
        <v>44</v>
      </c>
      <c r="J224" s="25" t="s">
        <v>114</v>
      </c>
      <c r="K224" s="27">
        <v>1986</v>
      </c>
      <c r="L224" s="93">
        <v>1986</v>
      </c>
      <c r="M224" s="29"/>
      <c r="N224" s="30"/>
      <c r="O224" s="30"/>
      <c r="P224" s="31" t="s">
        <v>32</v>
      </c>
      <c r="Q224" s="32"/>
      <c r="R224" s="33" t="s">
        <v>398</v>
      </c>
      <c r="S224" s="34" t="str">
        <f t="shared" ref="S224:S255" si="53">C224</f>
        <v>Sand</v>
      </c>
      <c r="T224" s="35"/>
      <c r="U224" s="35"/>
      <c r="V224" s="35"/>
      <c r="W224" s="35"/>
      <c r="X224" s="35"/>
      <c r="Y224" s="35"/>
      <c r="Z224" s="35"/>
      <c r="AA224" s="1"/>
      <c r="AB224" s="36">
        <f t="shared" si="52"/>
        <v>0</v>
      </c>
      <c r="AC224" s="36">
        <f t="shared" ref="AC224:AC255" si="54">N224/39</f>
        <v>0</v>
      </c>
      <c r="AD224" s="36">
        <f t="shared" ref="AD224:AD255" si="55">O224/14</f>
        <v>0</v>
      </c>
      <c r="AE224" s="36">
        <f t="shared" ref="AE224:AE226" si="56">SUM(AB224:AD224)</f>
        <v>0</v>
      </c>
      <c r="AF224" s="37"/>
      <c r="AG224" s="37">
        <f t="shared" si="49"/>
        <v>0</v>
      </c>
      <c r="AH224" s="37">
        <f t="shared" si="50"/>
        <v>0</v>
      </c>
      <c r="AI224" s="37">
        <f t="shared" si="51"/>
        <v>0</v>
      </c>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row>
    <row r="225" spans="1:781" s="83" customFormat="1" ht="15.6" x14ac:dyDescent="0.3">
      <c r="A225" s="40">
        <v>2</v>
      </c>
      <c r="B225" s="46" t="s">
        <v>692</v>
      </c>
      <c r="C225" s="24" t="s">
        <v>56</v>
      </c>
      <c r="D225" s="25" t="s">
        <v>176</v>
      </c>
      <c r="E225" s="25" t="s">
        <v>194</v>
      </c>
      <c r="F225" s="25">
        <v>40</v>
      </c>
      <c r="G225" s="81">
        <v>1100000</v>
      </c>
      <c r="H225" s="25">
        <v>1</v>
      </c>
      <c r="I225" s="25" t="s">
        <v>44</v>
      </c>
      <c r="J225" s="25" t="s">
        <v>114</v>
      </c>
      <c r="K225" s="27">
        <v>1985</v>
      </c>
      <c r="L225" s="97">
        <v>31284</v>
      </c>
      <c r="M225" s="29">
        <v>730000</v>
      </c>
      <c r="N225" s="30">
        <v>4.2</v>
      </c>
      <c r="O225" s="30"/>
      <c r="P225" s="31" t="s">
        <v>693</v>
      </c>
      <c r="Q225" s="32"/>
      <c r="R225" s="33"/>
      <c r="S225" s="34" t="str">
        <f t="shared" si="53"/>
        <v>Cu</v>
      </c>
      <c r="T225" s="35"/>
      <c r="U225" s="35"/>
      <c r="V225" s="35"/>
      <c r="W225" s="35"/>
      <c r="X225" s="35"/>
      <c r="Y225" s="35"/>
      <c r="Z225" s="35"/>
      <c r="AA225" s="1"/>
      <c r="AB225" s="36"/>
      <c r="AC225" s="36"/>
      <c r="AD225" s="36"/>
      <c r="AE225" s="36"/>
      <c r="AF225" s="37"/>
      <c r="AG225" s="37"/>
      <c r="AH225" s="37"/>
      <c r="AI225" s="37"/>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row>
    <row r="226" spans="1:781" s="83" customFormat="1" ht="15.6" x14ac:dyDescent="0.3">
      <c r="A226" s="42">
        <v>3</v>
      </c>
      <c r="B226" s="46" t="s">
        <v>694</v>
      </c>
      <c r="C226" s="24" t="s">
        <v>99</v>
      </c>
      <c r="D226" s="25" t="s">
        <v>400</v>
      </c>
      <c r="E226" s="25" t="s">
        <v>330</v>
      </c>
      <c r="F226" s="25">
        <v>6</v>
      </c>
      <c r="G226" s="81">
        <v>38000</v>
      </c>
      <c r="H226" s="25">
        <v>1</v>
      </c>
      <c r="I226" s="25" t="s">
        <v>44</v>
      </c>
      <c r="J226" s="25" t="s">
        <v>114</v>
      </c>
      <c r="K226" s="27">
        <v>1985</v>
      </c>
      <c r="L226" s="28">
        <v>31641</v>
      </c>
      <c r="M226" s="29">
        <v>11000</v>
      </c>
      <c r="N226" s="30">
        <v>0.8</v>
      </c>
      <c r="O226" s="30"/>
      <c r="P226" s="31" t="s">
        <v>32</v>
      </c>
      <c r="Q226" s="32"/>
      <c r="R226" s="33" t="s">
        <v>398</v>
      </c>
      <c r="S226" s="34" t="str">
        <f t="shared" si="53"/>
        <v>Sand</v>
      </c>
      <c r="T226" s="35"/>
      <c r="U226" s="35"/>
      <c r="V226" s="35"/>
      <c r="W226" s="35"/>
      <c r="X226" s="35"/>
      <c r="Y226" s="35"/>
      <c r="Z226" s="35"/>
      <c r="AA226" s="1"/>
      <c r="AB226" s="36">
        <f t="shared" si="52"/>
        <v>5.7996902965381653E-3</v>
      </c>
      <c r="AC226" s="36">
        <f t="shared" si="54"/>
        <v>2.0512820512820513E-2</v>
      </c>
      <c r="AD226" s="36">
        <f t="shared" si="55"/>
        <v>0</v>
      </c>
      <c r="AE226" s="36">
        <f t="shared" si="56"/>
        <v>2.6312510809358678E-2</v>
      </c>
      <c r="AF226" s="37"/>
      <c r="AG226" s="37">
        <f t="shared" ref="AG226:AG255" si="57">IF(A226=1,AE226,0)</f>
        <v>0</v>
      </c>
      <c r="AH226" s="37">
        <f t="shared" ref="AH226:AH255" si="58">IF(A226=2,AE226,0)</f>
        <v>0</v>
      </c>
      <c r="AI226" s="37">
        <f t="shared" ref="AI226:AI255" si="59">IF(A226=3,AE226,0)</f>
        <v>2.6312510809358678E-2</v>
      </c>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row>
    <row r="227" spans="1:781" s="83" customFormat="1" ht="36" x14ac:dyDescent="0.3">
      <c r="A227" s="58">
        <v>1</v>
      </c>
      <c r="B227" s="46" t="s">
        <v>695</v>
      </c>
      <c r="C227" s="24" t="s">
        <v>414</v>
      </c>
      <c r="D227" s="25" t="s">
        <v>176</v>
      </c>
      <c r="E227" s="25" t="s">
        <v>377</v>
      </c>
      <c r="F227" s="25">
        <v>29.5</v>
      </c>
      <c r="G227" s="81">
        <v>400000</v>
      </c>
      <c r="H227" s="25">
        <v>1</v>
      </c>
      <c r="I227" s="25" t="s">
        <v>44</v>
      </c>
      <c r="J227" s="25" t="s">
        <v>100</v>
      </c>
      <c r="K227" s="27">
        <v>1985</v>
      </c>
      <c r="L227" s="28">
        <v>31247</v>
      </c>
      <c r="M227" s="29">
        <v>180000</v>
      </c>
      <c r="N227" s="30">
        <v>4.2</v>
      </c>
      <c r="O227" s="30">
        <v>269</v>
      </c>
      <c r="P227" s="31" t="s">
        <v>696</v>
      </c>
      <c r="Q227" s="32" t="s">
        <v>697</v>
      </c>
      <c r="R227" s="33"/>
      <c r="S227" s="34" t="str">
        <f t="shared" si="53"/>
        <v>F</v>
      </c>
      <c r="T227" s="35"/>
      <c r="U227" s="35"/>
      <c r="V227" s="35"/>
      <c r="W227" s="35"/>
      <c r="X227" s="35"/>
      <c r="Y227" s="35">
        <v>1.5</v>
      </c>
      <c r="Z227" s="35"/>
      <c r="AA227" s="1"/>
      <c r="AB227" s="36">
        <f t="shared" si="52"/>
        <v>9.4904023034260876E-2</v>
      </c>
      <c r="AC227" s="36">
        <f t="shared" si="54"/>
        <v>0.1076923076923077</v>
      </c>
      <c r="AD227" s="36">
        <f t="shared" si="55"/>
        <v>19.214285714285715</v>
      </c>
      <c r="AE227" s="36">
        <f t="shared" ref="AE227:AE255" si="60">SUM(AB227:AD227)</f>
        <v>19.416882045012283</v>
      </c>
      <c r="AF227" s="37"/>
      <c r="AG227" s="37">
        <f t="shared" si="57"/>
        <v>19.416882045012283</v>
      </c>
      <c r="AH227" s="37">
        <f t="shared" si="58"/>
        <v>0</v>
      </c>
      <c r="AI227" s="37">
        <f t="shared" si="59"/>
        <v>0</v>
      </c>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row>
    <row r="228" spans="1:781" s="83" customFormat="1" ht="15.6" x14ac:dyDescent="0.3">
      <c r="A228" s="42">
        <v>3</v>
      </c>
      <c r="B228" s="46" t="s">
        <v>698</v>
      </c>
      <c r="C228" s="24" t="s">
        <v>129</v>
      </c>
      <c r="D228" s="25" t="s">
        <v>43</v>
      </c>
      <c r="E228" s="25" t="s">
        <v>217</v>
      </c>
      <c r="F228" s="25">
        <v>79</v>
      </c>
      <c r="G228" s="81">
        <v>1230000</v>
      </c>
      <c r="H228" s="25">
        <v>1</v>
      </c>
      <c r="I228" s="25" t="s">
        <v>51</v>
      </c>
      <c r="J228" s="25" t="s">
        <v>218</v>
      </c>
      <c r="K228" s="27">
        <v>1985</v>
      </c>
      <c r="L228" s="28">
        <v>31245</v>
      </c>
      <c r="M228" s="29"/>
      <c r="N228" s="30"/>
      <c r="O228" s="30"/>
      <c r="P228" s="31" t="s">
        <v>32</v>
      </c>
      <c r="Q228" s="32"/>
      <c r="R228" s="33" t="s">
        <v>398</v>
      </c>
      <c r="S228" s="34" t="str">
        <f t="shared" si="53"/>
        <v>Coal</v>
      </c>
      <c r="T228" s="35"/>
      <c r="U228" s="35"/>
      <c r="V228" s="35"/>
      <c r="W228" s="35"/>
      <c r="X228" s="35"/>
      <c r="Y228" s="35"/>
      <c r="Z228" s="35"/>
      <c r="AA228" s="1"/>
      <c r="AB228" s="36">
        <f t="shared" si="52"/>
        <v>0</v>
      </c>
      <c r="AC228" s="36">
        <f t="shared" si="54"/>
        <v>0</v>
      </c>
      <c r="AD228" s="36">
        <f t="shared" si="55"/>
        <v>0</v>
      </c>
      <c r="AE228" s="36">
        <f t="shared" si="60"/>
        <v>0</v>
      </c>
      <c r="AF228" s="37"/>
      <c r="AG228" s="37">
        <f t="shared" si="57"/>
        <v>0</v>
      </c>
      <c r="AH228" s="37">
        <f t="shared" si="58"/>
        <v>0</v>
      </c>
      <c r="AI228" s="37">
        <f t="shared" si="59"/>
        <v>0</v>
      </c>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row>
    <row r="229" spans="1:781" s="83" customFormat="1" ht="15.6" x14ac:dyDescent="0.3">
      <c r="A229" s="40">
        <v>2</v>
      </c>
      <c r="B229" s="46" t="s">
        <v>699</v>
      </c>
      <c r="C229" s="24" t="s">
        <v>56</v>
      </c>
      <c r="D229" s="25" t="s">
        <v>176</v>
      </c>
      <c r="E229" s="25" t="s">
        <v>377</v>
      </c>
      <c r="F229" s="25">
        <v>40</v>
      </c>
      <c r="G229" s="81">
        <v>2000000</v>
      </c>
      <c r="H229" s="25">
        <v>1</v>
      </c>
      <c r="I229" s="25" t="s">
        <v>44</v>
      </c>
      <c r="J229" s="25" t="s">
        <v>360</v>
      </c>
      <c r="K229" s="27">
        <v>1985</v>
      </c>
      <c r="L229" s="28">
        <v>31109</v>
      </c>
      <c r="M229" s="29">
        <v>500000</v>
      </c>
      <c r="N229" s="30">
        <v>8</v>
      </c>
      <c r="O229" s="30"/>
      <c r="P229" s="31" t="s">
        <v>700</v>
      </c>
      <c r="Q229" s="32"/>
      <c r="R229" s="33"/>
      <c r="S229" s="34" t="str">
        <f t="shared" si="53"/>
        <v>Cu</v>
      </c>
      <c r="T229" s="35"/>
      <c r="U229" s="35"/>
      <c r="V229" s="35"/>
      <c r="W229" s="35"/>
      <c r="X229" s="35"/>
      <c r="Y229" s="35"/>
      <c r="Z229" s="35"/>
      <c r="AA229" s="1"/>
      <c r="AB229" s="36">
        <f t="shared" si="52"/>
        <v>0.2636222862062802</v>
      </c>
      <c r="AC229" s="36">
        <f t="shared" si="54"/>
        <v>0.20512820512820512</v>
      </c>
      <c r="AD229" s="36">
        <f t="shared" si="55"/>
        <v>0</v>
      </c>
      <c r="AE229" s="36">
        <f t="shared" si="60"/>
        <v>0.46875049133448532</v>
      </c>
      <c r="AF229" s="37"/>
      <c r="AG229" s="37">
        <f t="shared" si="57"/>
        <v>0</v>
      </c>
      <c r="AH229" s="37">
        <f t="shared" si="58"/>
        <v>0.46875049133448532</v>
      </c>
      <c r="AI229" s="37">
        <f t="shared" si="59"/>
        <v>0</v>
      </c>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row>
    <row r="230" spans="1:781" s="83" customFormat="1" ht="24" x14ac:dyDescent="0.3">
      <c r="A230" s="40">
        <v>2</v>
      </c>
      <c r="B230" s="46" t="s">
        <v>701</v>
      </c>
      <c r="C230" s="24" t="s">
        <v>56</v>
      </c>
      <c r="D230" s="25" t="s">
        <v>176</v>
      </c>
      <c r="E230" s="25" t="s">
        <v>194</v>
      </c>
      <c r="F230" s="25">
        <v>24</v>
      </c>
      <c r="G230" s="81">
        <v>700000</v>
      </c>
      <c r="H230" s="25">
        <v>1</v>
      </c>
      <c r="I230" s="25" t="s">
        <v>44</v>
      </c>
      <c r="J230" s="25" t="s">
        <v>360</v>
      </c>
      <c r="K230" s="27">
        <v>1985</v>
      </c>
      <c r="L230" s="28">
        <v>31109</v>
      </c>
      <c r="M230" s="29">
        <v>280000</v>
      </c>
      <c r="N230" s="30">
        <v>5</v>
      </c>
      <c r="O230" s="30"/>
      <c r="P230" s="31" t="s">
        <v>702</v>
      </c>
      <c r="Q230" s="32" t="s">
        <v>703</v>
      </c>
      <c r="R230" s="33"/>
      <c r="S230" s="34" t="str">
        <f t="shared" si="53"/>
        <v>Cu</v>
      </c>
      <c r="T230" s="35"/>
      <c r="U230" s="35"/>
      <c r="V230" s="35"/>
      <c r="W230" s="35"/>
      <c r="X230" s="35"/>
      <c r="Y230" s="35"/>
      <c r="Z230" s="35"/>
      <c r="AA230" s="1"/>
      <c r="AB230" s="36">
        <f t="shared" si="52"/>
        <v>0.14762848027551692</v>
      </c>
      <c r="AC230" s="36">
        <f t="shared" si="54"/>
        <v>0.12820512820512819</v>
      </c>
      <c r="AD230" s="36">
        <f t="shared" si="55"/>
        <v>0</v>
      </c>
      <c r="AE230" s="36">
        <f t="shared" si="60"/>
        <v>0.27583360848064509</v>
      </c>
      <c r="AF230" s="37"/>
      <c r="AG230" s="37">
        <f t="shared" si="57"/>
        <v>0</v>
      </c>
      <c r="AH230" s="37">
        <f t="shared" si="58"/>
        <v>0.27583360848064509</v>
      </c>
      <c r="AI230" s="37">
        <f t="shared" si="59"/>
        <v>0</v>
      </c>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row>
    <row r="231" spans="1:781" s="83" customFormat="1" ht="15.6" x14ac:dyDescent="0.3">
      <c r="A231" s="58">
        <v>1</v>
      </c>
      <c r="B231" s="46" t="s">
        <v>704</v>
      </c>
      <c r="C231" s="24" t="s">
        <v>239</v>
      </c>
      <c r="D231" s="25" t="s">
        <v>176</v>
      </c>
      <c r="E231" s="25"/>
      <c r="F231" s="25">
        <v>40</v>
      </c>
      <c r="G231" s="81">
        <v>1100000</v>
      </c>
      <c r="H231" s="25">
        <v>1</v>
      </c>
      <c r="I231" s="25" t="s">
        <v>44</v>
      </c>
      <c r="J231" s="25" t="s">
        <v>208</v>
      </c>
      <c r="K231" s="27">
        <v>1985</v>
      </c>
      <c r="L231" s="93">
        <v>1985</v>
      </c>
      <c r="M231" s="29">
        <v>731000</v>
      </c>
      <c r="N231" s="30">
        <v>4.2</v>
      </c>
      <c r="O231" s="30">
        <v>49</v>
      </c>
      <c r="P231" s="31" t="s">
        <v>705</v>
      </c>
      <c r="Q231" s="32"/>
      <c r="R231" s="33"/>
      <c r="S231" s="34" t="str">
        <f t="shared" si="53"/>
        <v>P</v>
      </c>
      <c r="T231" s="35"/>
      <c r="U231" s="35"/>
      <c r="V231" s="35"/>
      <c r="W231" s="35"/>
      <c r="X231" s="35"/>
      <c r="Y231" s="35"/>
      <c r="Z231" s="35"/>
      <c r="AA231" s="1"/>
      <c r="AB231" s="36">
        <f t="shared" si="52"/>
        <v>0.38541578243358171</v>
      </c>
      <c r="AC231" s="36">
        <f t="shared" si="54"/>
        <v>0.1076923076923077</v>
      </c>
      <c r="AD231" s="36">
        <f t="shared" si="55"/>
        <v>3.5</v>
      </c>
      <c r="AE231" s="36">
        <f t="shared" si="60"/>
        <v>3.9931080901258893</v>
      </c>
      <c r="AF231" s="37"/>
      <c r="AG231" s="37">
        <f t="shared" si="57"/>
        <v>3.9931080901258893</v>
      </c>
      <c r="AH231" s="37">
        <f t="shared" si="58"/>
        <v>0</v>
      </c>
      <c r="AI231" s="37">
        <f t="shared" si="59"/>
        <v>0</v>
      </c>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row>
    <row r="232" spans="1:781" s="83" customFormat="1" ht="36" x14ac:dyDescent="0.3">
      <c r="A232" s="42">
        <v>3</v>
      </c>
      <c r="B232" s="46" t="s">
        <v>706</v>
      </c>
      <c r="C232" s="24" t="s">
        <v>61</v>
      </c>
      <c r="D232" s="25" t="s">
        <v>400</v>
      </c>
      <c r="E232" s="25" t="s">
        <v>330</v>
      </c>
      <c r="F232" s="25">
        <v>5</v>
      </c>
      <c r="G232" s="81">
        <v>120000</v>
      </c>
      <c r="H232" s="25">
        <v>1</v>
      </c>
      <c r="I232" s="25" t="s">
        <v>44</v>
      </c>
      <c r="J232" s="25" t="s">
        <v>57</v>
      </c>
      <c r="K232" s="27">
        <v>1985</v>
      </c>
      <c r="L232" s="93">
        <v>1985</v>
      </c>
      <c r="M232" s="29">
        <v>25000</v>
      </c>
      <c r="N232" s="30">
        <v>1.5</v>
      </c>
      <c r="O232" s="30"/>
      <c r="P232" s="31" t="s">
        <v>646</v>
      </c>
      <c r="Q232" s="32" t="s">
        <v>707</v>
      </c>
      <c r="R232" s="33"/>
      <c r="S232" s="34" t="str">
        <f t="shared" si="53"/>
        <v>Au</v>
      </c>
      <c r="T232" s="35"/>
      <c r="U232" s="35"/>
      <c r="V232" s="35"/>
      <c r="W232" s="35"/>
      <c r="X232" s="35"/>
      <c r="Y232" s="35"/>
      <c r="Z232" s="35"/>
      <c r="AA232" s="1"/>
      <c r="AB232" s="36">
        <f t="shared" si="52"/>
        <v>1.3181114310314011E-2</v>
      </c>
      <c r="AC232" s="36">
        <f t="shared" si="54"/>
        <v>3.8461538461538464E-2</v>
      </c>
      <c r="AD232" s="36">
        <f t="shared" si="55"/>
        <v>0</v>
      </c>
      <c r="AE232" s="36">
        <f t="shared" si="60"/>
        <v>5.1642652771852475E-2</v>
      </c>
      <c r="AF232" s="37"/>
      <c r="AG232" s="37">
        <f t="shared" si="57"/>
        <v>0</v>
      </c>
      <c r="AH232" s="37">
        <f t="shared" si="58"/>
        <v>0</v>
      </c>
      <c r="AI232" s="37">
        <f t="shared" si="59"/>
        <v>5.1642652771852475E-2</v>
      </c>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row>
    <row r="233" spans="1:781" s="83" customFormat="1" ht="36" x14ac:dyDescent="0.3">
      <c r="A233" s="42">
        <v>3</v>
      </c>
      <c r="B233" s="46" t="s">
        <v>708</v>
      </c>
      <c r="C233" s="24" t="s">
        <v>56</v>
      </c>
      <c r="D233" s="25" t="s">
        <v>43</v>
      </c>
      <c r="E233" s="25" t="s">
        <v>377</v>
      </c>
      <c r="F233" s="25">
        <v>50</v>
      </c>
      <c r="G233" s="81"/>
      <c r="H233" s="25">
        <v>1</v>
      </c>
      <c r="I233" s="25" t="s">
        <v>44</v>
      </c>
      <c r="J233" s="25" t="s">
        <v>360</v>
      </c>
      <c r="K233" s="27">
        <v>1985</v>
      </c>
      <c r="L233" s="93">
        <v>1985</v>
      </c>
      <c r="M233" s="29"/>
      <c r="N233" s="30"/>
      <c r="O233" s="30"/>
      <c r="P233" s="31" t="s">
        <v>32</v>
      </c>
      <c r="Q233" s="32" t="s">
        <v>709</v>
      </c>
      <c r="R233" s="33" t="s">
        <v>462</v>
      </c>
      <c r="S233" s="34" t="str">
        <f t="shared" si="53"/>
        <v>Cu</v>
      </c>
      <c r="T233" s="35">
        <v>580</v>
      </c>
      <c r="U233" s="35">
        <v>1.1000000000000001</v>
      </c>
      <c r="V233" s="35"/>
      <c r="W233" s="35">
        <v>1.1000000000000001</v>
      </c>
      <c r="X233" s="35" t="s">
        <v>463</v>
      </c>
      <c r="Y233" s="35">
        <v>65</v>
      </c>
      <c r="Z233" s="35" t="s">
        <v>294</v>
      </c>
      <c r="AA233" s="1"/>
      <c r="AB233" s="36">
        <f t="shared" si="52"/>
        <v>0</v>
      </c>
      <c r="AC233" s="36">
        <f t="shared" si="54"/>
        <v>0</v>
      </c>
      <c r="AD233" s="36">
        <f t="shared" si="55"/>
        <v>0</v>
      </c>
      <c r="AE233" s="36">
        <f t="shared" si="60"/>
        <v>0</v>
      </c>
      <c r="AF233" s="37"/>
      <c r="AG233" s="37">
        <f t="shared" si="57"/>
        <v>0</v>
      </c>
      <c r="AH233" s="37">
        <f t="shared" si="58"/>
        <v>0</v>
      </c>
      <c r="AI233" s="37">
        <f t="shared" si="59"/>
        <v>0</v>
      </c>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row>
    <row r="234" spans="1:781" s="83" customFormat="1" ht="24" x14ac:dyDescent="0.3">
      <c r="A234" s="42">
        <v>3</v>
      </c>
      <c r="B234" s="46" t="s">
        <v>710</v>
      </c>
      <c r="C234" s="24" t="s">
        <v>56</v>
      </c>
      <c r="D234" s="25"/>
      <c r="E234" s="25"/>
      <c r="F234" s="25"/>
      <c r="G234" s="81"/>
      <c r="H234" s="25">
        <v>1</v>
      </c>
      <c r="I234" s="25" t="s">
        <v>51</v>
      </c>
      <c r="J234" s="25" t="s">
        <v>114</v>
      </c>
      <c r="K234" s="27">
        <v>1985</v>
      </c>
      <c r="L234" s="93">
        <v>1985</v>
      </c>
      <c r="M234" s="29"/>
      <c r="N234" s="30"/>
      <c r="O234" s="30"/>
      <c r="P234" s="31" t="s">
        <v>32</v>
      </c>
      <c r="Q234" s="32" t="s">
        <v>711</v>
      </c>
      <c r="R234" s="33" t="s">
        <v>293</v>
      </c>
      <c r="S234" s="34" t="str">
        <f t="shared" si="53"/>
        <v>Cu</v>
      </c>
      <c r="T234" s="35">
        <v>12000</v>
      </c>
      <c r="U234" s="35">
        <v>1</v>
      </c>
      <c r="V234" s="35"/>
      <c r="W234" s="35"/>
      <c r="X234" s="35">
        <v>1905</v>
      </c>
      <c r="Y234" s="35">
        <v>680</v>
      </c>
      <c r="Z234" s="35" t="s">
        <v>294</v>
      </c>
      <c r="AA234" s="1"/>
      <c r="AB234" s="36">
        <f t="shared" si="52"/>
        <v>0</v>
      </c>
      <c r="AC234" s="36">
        <f t="shared" si="54"/>
        <v>0</v>
      </c>
      <c r="AD234" s="36">
        <f t="shared" si="55"/>
        <v>0</v>
      </c>
      <c r="AE234" s="36">
        <f t="shared" si="60"/>
        <v>0</v>
      </c>
      <c r="AF234" s="37"/>
      <c r="AG234" s="37">
        <f t="shared" si="57"/>
        <v>0</v>
      </c>
      <c r="AH234" s="37">
        <f t="shared" si="58"/>
        <v>0</v>
      </c>
      <c r="AI234" s="37">
        <f t="shared" si="59"/>
        <v>0</v>
      </c>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row>
    <row r="235" spans="1:781" s="83" customFormat="1" ht="24" x14ac:dyDescent="0.3">
      <c r="A235" s="44">
        <v>4</v>
      </c>
      <c r="B235" s="46" t="s">
        <v>712</v>
      </c>
      <c r="C235" s="24" t="s">
        <v>129</v>
      </c>
      <c r="D235" s="25"/>
      <c r="E235" s="25"/>
      <c r="F235" s="25"/>
      <c r="G235" s="81"/>
      <c r="H235" s="25">
        <v>3</v>
      </c>
      <c r="I235" s="25" t="s">
        <v>208</v>
      </c>
      <c r="J235" s="25" t="s">
        <v>208</v>
      </c>
      <c r="K235" s="27">
        <v>1985</v>
      </c>
      <c r="L235" s="93">
        <v>1985</v>
      </c>
      <c r="M235" s="29">
        <v>2500000</v>
      </c>
      <c r="N235" s="30">
        <v>2.5</v>
      </c>
      <c r="O235" s="30"/>
      <c r="P235" s="31" t="s">
        <v>713</v>
      </c>
      <c r="Q235" s="32" t="s">
        <v>714</v>
      </c>
      <c r="R235" s="104" t="s">
        <v>398</v>
      </c>
      <c r="S235" s="34" t="str">
        <f t="shared" si="53"/>
        <v>Coal</v>
      </c>
      <c r="T235" s="35"/>
      <c r="U235" s="35"/>
      <c r="V235" s="35"/>
      <c r="W235" s="35"/>
      <c r="X235" s="35"/>
      <c r="Y235" s="35"/>
      <c r="Z235" s="35"/>
      <c r="AA235" s="1"/>
      <c r="AB235" s="36">
        <f t="shared" si="52"/>
        <v>1.318111431031401</v>
      </c>
      <c r="AC235" s="36">
        <f t="shared" si="54"/>
        <v>6.4102564102564097E-2</v>
      </c>
      <c r="AD235" s="36">
        <f t="shared" si="55"/>
        <v>0</v>
      </c>
      <c r="AE235" s="36">
        <f t="shared" si="60"/>
        <v>1.3822139951339651</v>
      </c>
      <c r="AF235" s="37"/>
      <c r="AG235" s="37">
        <f t="shared" si="57"/>
        <v>0</v>
      </c>
      <c r="AH235" s="37">
        <f t="shared" si="58"/>
        <v>0</v>
      </c>
      <c r="AI235" s="37">
        <f t="shared" si="59"/>
        <v>0</v>
      </c>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row>
    <row r="236" spans="1:781" s="83" customFormat="1" ht="24" x14ac:dyDescent="0.3">
      <c r="A236" s="42">
        <v>3</v>
      </c>
      <c r="B236" s="46" t="s">
        <v>715</v>
      </c>
      <c r="C236" s="24" t="s">
        <v>239</v>
      </c>
      <c r="D236" s="25" t="s">
        <v>400</v>
      </c>
      <c r="E236" s="25" t="s">
        <v>194</v>
      </c>
      <c r="F236" s="25">
        <v>8</v>
      </c>
      <c r="G236" s="81">
        <v>12300000</v>
      </c>
      <c r="H236" s="25">
        <v>1</v>
      </c>
      <c r="I236" s="25" t="s">
        <v>51</v>
      </c>
      <c r="J236" s="25" t="s">
        <v>100</v>
      </c>
      <c r="K236" s="27">
        <v>1984</v>
      </c>
      <c r="L236" s="90">
        <v>30773</v>
      </c>
      <c r="M236" s="29"/>
      <c r="N236" s="30"/>
      <c r="O236" s="30"/>
      <c r="P236" s="31" t="s">
        <v>32</v>
      </c>
      <c r="Q236" s="32" t="s">
        <v>716</v>
      </c>
      <c r="R236" s="104" t="s">
        <v>398</v>
      </c>
      <c r="S236" s="34" t="str">
        <f t="shared" si="53"/>
        <v>P</v>
      </c>
      <c r="T236" s="35"/>
      <c r="U236" s="35"/>
      <c r="V236" s="35"/>
      <c r="W236" s="35"/>
      <c r="X236" s="35"/>
      <c r="Y236" s="35"/>
      <c r="Z236" s="35"/>
      <c r="AA236" s="1"/>
      <c r="AB236" s="36">
        <f t="shared" si="52"/>
        <v>0</v>
      </c>
      <c r="AC236" s="36">
        <f t="shared" si="54"/>
        <v>0</v>
      </c>
      <c r="AD236" s="36">
        <f t="shared" si="55"/>
        <v>0</v>
      </c>
      <c r="AE236" s="36">
        <f t="shared" si="60"/>
        <v>0</v>
      </c>
      <c r="AF236" s="37"/>
      <c r="AG236" s="37">
        <f t="shared" si="57"/>
        <v>0</v>
      </c>
      <c r="AH236" s="37">
        <f t="shared" si="58"/>
        <v>0</v>
      </c>
      <c r="AI236" s="37">
        <f t="shared" si="59"/>
        <v>0</v>
      </c>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row>
    <row r="237" spans="1:781" s="83" customFormat="1" ht="36" x14ac:dyDescent="0.3">
      <c r="A237" s="42">
        <v>3</v>
      </c>
      <c r="B237" s="46" t="s">
        <v>717</v>
      </c>
      <c r="C237" s="24" t="s">
        <v>118</v>
      </c>
      <c r="D237" s="25" t="s">
        <v>176</v>
      </c>
      <c r="E237" s="25" t="s">
        <v>718</v>
      </c>
      <c r="F237" s="25">
        <v>32</v>
      </c>
      <c r="G237" s="81">
        <v>80000000</v>
      </c>
      <c r="H237" s="25">
        <v>1</v>
      </c>
      <c r="I237" s="25" t="s">
        <v>44</v>
      </c>
      <c r="J237" s="25" t="s">
        <v>100</v>
      </c>
      <c r="K237" s="27">
        <v>1984</v>
      </c>
      <c r="L237" s="28">
        <v>30696</v>
      </c>
      <c r="M237" s="47">
        <v>0</v>
      </c>
      <c r="N237" s="30"/>
      <c r="O237" s="30"/>
      <c r="P237" s="31" t="s">
        <v>32</v>
      </c>
      <c r="Q237" s="32" t="s">
        <v>719</v>
      </c>
      <c r="R237" s="33"/>
      <c r="S237" s="34" t="str">
        <f t="shared" si="53"/>
        <v>Fe</v>
      </c>
      <c r="T237" s="35"/>
      <c r="U237" s="35"/>
      <c r="V237" s="35"/>
      <c r="W237" s="35"/>
      <c r="X237" s="35"/>
      <c r="Y237" s="35"/>
      <c r="Z237" s="35"/>
      <c r="AA237" s="1"/>
      <c r="AB237" s="36">
        <f t="shared" si="52"/>
        <v>0</v>
      </c>
      <c r="AC237" s="36">
        <f t="shared" si="54"/>
        <v>0</v>
      </c>
      <c r="AD237" s="36">
        <f t="shared" si="55"/>
        <v>0</v>
      </c>
      <c r="AE237" s="36">
        <f t="shared" si="60"/>
        <v>0</v>
      </c>
      <c r="AF237" s="37"/>
      <c r="AG237" s="37">
        <f t="shared" si="57"/>
        <v>0</v>
      </c>
      <c r="AH237" s="37">
        <f t="shared" si="58"/>
        <v>0</v>
      </c>
      <c r="AI237" s="37">
        <f t="shared" si="59"/>
        <v>0</v>
      </c>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row>
    <row r="238" spans="1:781" s="83" customFormat="1" ht="15.6" x14ac:dyDescent="0.3">
      <c r="A238" s="42">
        <v>3</v>
      </c>
      <c r="B238" s="46" t="s">
        <v>720</v>
      </c>
      <c r="C238" s="24" t="s">
        <v>61</v>
      </c>
      <c r="D238" s="25" t="s">
        <v>43</v>
      </c>
      <c r="E238" s="25" t="s">
        <v>330</v>
      </c>
      <c r="F238" s="25">
        <v>8</v>
      </c>
      <c r="G238" s="81">
        <v>1540000</v>
      </c>
      <c r="H238" s="25">
        <v>1</v>
      </c>
      <c r="I238" s="25" t="s">
        <v>44</v>
      </c>
      <c r="J238" s="25" t="s">
        <v>100</v>
      </c>
      <c r="K238" s="27">
        <v>1984</v>
      </c>
      <c r="L238" s="93">
        <v>1984</v>
      </c>
      <c r="M238" s="29"/>
      <c r="N238" s="30"/>
      <c r="O238" s="30"/>
      <c r="P238" s="31" t="s">
        <v>32</v>
      </c>
      <c r="Q238" s="32" t="s">
        <v>721</v>
      </c>
      <c r="R238" s="33"/>
      <c r="S238" s="34" t="str">
        <f t="shared" si="53"/>
        <v>Au</v>
      </c>
      <c r="T238" s="35"/>
      <c r="U238" s="35"/>
      <c r="V238" s="35"/>
      <c r="W238" s="35"/>
      <c r="X238" s="35"/>
      <c r="Y238" s="35"/>
      <c r="Z238" s="35"/>
      <c r="AA238" s="1"/>
      <c r="AB238" s="36">
        <f t="shared" si="52"/>
        <v>0</v>
      </c>
      <c r="AC238" s="36">
        <f t="shared" si="54"/>
        <v>0</v>
      </c>
      <c r="AD238" s="36">
        <f t="shared" si="55"/>
        <v>0</v>
      </c>
      <c r="AE238" s="36">
        <f t="shared" si="60"/>
        <v>0</v>
      </c>
      <c r="AF238" s="37"/>
      <c r="AG238" s="37">
        <f t="shared" si="57"/>
        <v>0</v>
      </c>
      <c r="AH238" s="37">
        <f t="shared" si="58"/>
        <v>0</v>
      </c>
      <c r="AI238" s="37">
        <f t="shared" si="59"/>
        <v>0</v>
      </c>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row>
    <row r="239" spans="1:781" s="83" customFormat="1" ht="24" x14ac:dyDescent="0.3">
      <c r="A239" s="42">
        <v>3</v>
      </c>
      <c r="B239" s="46" t="s">
        <v>722</v>
      </c>
      <c r="C239" s="24" t="s">
        <v>723</v>
      </c>
      <c r="D239" s="25" t="s">
        <v>400</v>
      </c>
      <c r="E239" s="25" t="s">
        <v>330</v>
      </c>
      <c r="F239" s="25">
        <v>9</v>
      </c>
      <c r="G239" s="81"/>
      <c r="H239" s="25">
        <v>1</v>
      </c>
      <c r="I239" s="25" t="s">
        <v>44</v>
      </c>
      <c r="J239" s="25" t="s">
        <v>45</v>
      </c>
      <c r="K239" s="27">
        <v>1984</v>
      </c>
      <c r="L239" s="93">
        <v>1984</v>
      </c>
      <c r="M239" s="29"/>
      <c r="N239" s="30"/>
      <c r="O239" s="30"/>
      <c r="P239" s="31" t="s">
        <v>32</v>
      </c>
      <c r="Q239" s="32" t="s">
        <v>724</v>
      </c>
      <c r="R239" s="33"/>
      <c r="S239" s="34" t="str">
        <f t="shared" si="53"/>
        <v>Vermiculite</v>
      </c>
      <c r="T239" s="35"/>
      <c r="U239" s="35"/>
      <c r="V239" s="35"/>
      <c r="W239" s="35"/>
      <c r="X239" s="35"/>
      <c r="Y239" s="35"/>
      <c r="Z239" s="35"/>
      <c r="AA239" s="1"/>
      <c r="AB239" s="36">
        <f t="shared" si="52"/>
        <v>0</v>
      </c>
      <c r="AC239" s="36">
        <f t="shared" si="54"/>
        <v>0</v>
      </c>
      <c r="AD239" s="36">
        <f t="shared" si="55"/>
        <v>0</v>
      </c>
      <c r="AE239" s="36">
        <f t="shared" si="60"/>
        <v>0</v>
      </c>
      <c r="AF239" s="37"/>
      <c r="AG239" s="37">
        <f t="shared" si="57"/>
        <v>0</v>
      </c>
      <c r="AH239" s="37">
        <f t="shared" si="58"/>
        <v>0</v>
      </c>
      <c r="AI239" s="37">
        <f t="shared" si="59"/>
        <v>0</v>
      </c>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row>
    <row r="240" spans="1:781" s="83" customFormat="1" ht="24" x14ac:dyDescent="0.3">
      <c r="A240" s="42">
        <v>3</v>
      </c>
      <c r="B240" s="46" t="s">
        <v>725</v>
      </c>
      <c r="C240" s="24" t="s">
        <v>648</v>
      </c>
      <c r="D240" s="25" t="s">
        <v>72</v>
      </c>
      <c r="E240" s="25" t="s">
        <v>194</v>
      </c>
      <c r="F240" s="25">
        <v>24</v>
      </c>
      <c r="G240" s="81">
        <v>215000</v>
      </c>
      <c r="H240" s="25">
        <v>2</v>
      </c>
      <c r="I240" s="25" t="s">
        <v>44</v>
      </c>
      <c r="J240" s="25" t="s">
        <v>45</v>
      </c>
      <c r="K240" s="27">
        <v>1983</v>
      </c>
      <c r="L240" s="28">
        <v>30469</v>
      </c>
      <c r="M240" s="29"/>
      <c r="N240" s="30"/>
      <c r="O240" s="30"/>
      <c r="P240" s="31" t="s">
        <v>32</v>
      </c>
      <c r="Q240" s="32" t="s">
        <v>726</v>
      </c>
      <c r="R240" s="33" t="s">
        <v>392</v>
      </c>
      <c r="S240" s="34" t="str">
        <f t="shared" si="53"/>
        <v>Ag Pb</v>
      </c>
      <c r="T240" s="35"/>
      <c r="U240" s="35"/>
      <c r="V240" s="35"/>
      <c r="W240" s="35"/>
      <c r="X240" s="35">
        <v>1881</v>
      </c>
      <c r="Y240" s="35"/>
      <c r="Z240" s="35"/>
      <c r="AA240" s="1"/>
      <c r="AB240" s="36">
        <f t="shared" si="52"/>
        <v>0</v>
      </c>
      <c r="AC240" s="36">
        <f t="shared" si="54"/>
        <v>0</v>
      </c>
      <c r="AD240" s="36">
        <f t="shared" si="55"/>
        <v>0</v>
      </c>
      <c r="AE240" s="36">
        <f t="shared" si="60"/>
        <v>0</v>
      </c>
      <c r="AF240" s="37"/>
      <c r="AG240" s="37">
        <f t="shared" si="57"/>
        <v>0</v>
      </c>
      <c r="AH240" s="37">
        <f t="shared" si="58"/>
        <v>0</v>
      </c>
      <c r="AI240" s="37">
        <f t="shared" si="59"/>
        <v>0</v>
      </c>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row>
    <row r="241" spans="1:781" s="83" customFormat="1" ht="36" x14ac:dyDescent="0.3">
      <c r="A241" s="44">
        <v>4</v>
      </c>
      <c r="B241" s="46" t="s">
        <v>727</v>
      </c>
      <c r="C241" s="24" t="s">
        <v>61</v>
      </c>
      <c r="D241" s="25" t="s">
        <v>72</v>
      </c>
      <c r="E241" s="25" t="s">
        <v>377</v>
      </c>
      <c r="F241" s="25"/>
      <c r="G241" s="81"/>
      <c r="H241" s="25">
        <v>3</v>
      </c>
      <c r="I241" s="25" t="s">
        <v>208</v>
      </c>
      <c r="J241" s="25" t="s">
        <v>208</v>
      </c>
      <c r="K241" s="27">
        <v>1983</v>
      </c>
      <c r="L241" s="28">
        <v>30321</v>
      </c>
      <c r="M241" s="29"/>
      <c r="N241" s="30"/>
      <c r="O241" s="30"/>
      <c r="P241" s="31" t="s">
        <v>32</v>
      </c>
      <c r="Q241" s="32" t="s">
        <v>728</v>
      </c>
      <c r="R241" s="33" t="s">
        <v>392</v>
      </c>
      <c r="S241" s="34" t="str">
        <f t="shared" si="53"/>
        <v>Au</v>
      </c>
      <c r="T241" s="35">
        <v>65</v>
      </c>
      <c r="U241" s="35"/>
      <c r="V241" s="35">
        <v>1.9</v>
      </c>
      <c r="W241" s="35">
        <v>1.5239777339508811</v>
      </c>
      <c r="X241" s="35">
        <v>1982</v>
      </c>
      <c r="Y241" s="35">
        <v>1.5</v>
      </c>
      <c r="Z241" s="35"/>
      <c r="AA241" s="1"/>
      <c r="AB241" s="36">
        <f t="shared" si="52"/>
        <v>0</v>
      </c>
      <c r="AC241" s="36">
        <f t="shared" si="54"/>
        <v>0</v>
      </c>
      <c r="AD241" s="36">
        <f t="shared" si="55"/>
        <v>0</v>
      </c>
      <c r="AE241" s="36">
        <f t="shared" si="60"/>
        <v>0</v>
      </c>
      <c r="AF241" s="37"/>
      <c r="AG241" s="37">
        <f t="shared" si="57"/>
        <v>0</v>
      </c>
      <c r="AH241" s="37">
        <f t="shared" si="58"/>
        <v>0</v>
      </c>
      <c r="AI241" s="37">
        <f t="shared" si="59"/>
        <v>0</v>
      </c>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row>
    <row r="242" spans="1:781" s="83" customFormat="1" ht="39" customHeight="1" x14ac:dyDescent="0.3">
      <c r="A242" s="42">
        <v>3</v>
      </c>
      <c r="B242" s="46" t="s">
        <v>729</v>
      </c>
      <c r="C242" s="24" t="s">
        <v>56</v>
      </c>
      <c r="D242" s="25"/>
      <c r="E242" s="25"/>
      <c r="F242" s="25"/>
      <c r="G242" s="81"/>
      <c r="H242" s="25">
        <v>1</v>
      </c>
      <c r="I242" s="25" t="s">
        <v>51</v>
      </c>
      <c r="J242" s="25" t="s">
        <v>114</v>
      </c>
      <c r="K242" s="27">
        <v>1983</v>
      </c>
      <c r="L242" s="93">
        <v>1983</v>
      </c>
      <c r="M242" s="29"/>
      <c r="N242" s="30"/>
      <c r="O242" s="30"/>
      <c r="P242" s="31" t="s">
        <v>32</v>
      </c>
      <c r="Q242" s="89" t="s">
        <v>730</v>
      </c>
      <c r="R242" s="33"/>
      <c r="S242" s="34" t="str">
        <f t="shared" si="53"/>
        <v>Cu</v>
      </c>
      <c r="T242" s="35"/>
      <c r="U242" s="35"/>
      <c r="V242" s="35"/>
      <c r="W242" s="35"/>
      <c r="X242" s="35"/>
      <c r="Y242" s="35"/>
      <c r="Z242" s="35"/>
      <c r="AA242" s="1"/>
      <c r="AB242" s="36">
        <f t="shared" si="52"/>
        <v>0</v>
      </c>
      <c r="AC242" s="36">
        <f t="shared" si="54"/>
        <v>0</v>
      </c>
      <c r="AD242" s="36">
        <f t="shared" si="55"/>
        <v>0</v>
      </c>
      <c r="AE242" s="36">
        <f t="shared" si="60"/>
        <v>0</v>
      </c>
      <c r="AF242" s="37"/>
      <c r="AG242" s="37">
        <f t="shared" si="57"/>
        <v>0</v>
      </c>
      <c r="AH242" s="37">
        <f t="shared" si="58"/>
        <v>0</v>
      </c>
      <c r="AI242" s="37">
        <f t="shared" si="59"/>
        <v>0</v>
      </c>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row>
    <row r="243" spans="1:781" s="83" customFormat="1" ht="24" x14ac:dyDescent="0.3">
      <c r="A243" s="44">
        <v>4</v>
      </c>
      <c r="B243" s="46" t="s">
        <v>731</v>
      </c>
      <c r="C243" s="24" t="s">
        <v>61</v>
      </c>
      <c r="D243" s="25" t="s">
        <v>43</v>
      </c>
      <c r="E243" s="25" t="s">
        <v>330</v>
      </c>
      <c r="F243" s="25"/>
      <c r="G243" s="81"/>
      <c r="H243" s="25">
        <v>3</v>
      </c>
      <c r="I243" s="25" t="s">
        <v>208</v>
      </c>
      <c r="J243" s="25" t="s">
        <v>208</v>
      </c>
      <c r="K243" s="27">
        <v>1983</v>
      </c>
      <c r="L243" s="93">
        <v>1983</v>
      </c>
      <c r="M243" s="29"/>
      <c r="N243" s="30"/>
      <c r="O243" s="30"/>
      <c r="P243" s="31" t="s">
        <v>32</v>
      </c>
      <c r="Q243" s="32" t="s">
        <v>732</v>
      </c>
      <c r="R243" s="33" t="s">
        <v>392</v>
      </c>
      <c r="S243" s="34" t="str">
        <f t="shared" si="53"/>
        <v>Au</v>
      </c>
      <c r="T243" s="35"/>
      <c r="U243" s="35"/>
      <c r="V243" s="35"/>
      <c r="W243" s="35"/>
      <c r="X243" s="35"/>
      <c r="Y243" s="35"/>
      <c r="Z243" s="35"/>
      <c r="AA243" s="1"/>
      <c r="AB243" s="36">
        <f t="shared" si="52"/>
        <v>0</v>
      </c>
      <c r="AC243" s="36">
        <f t="shared" si="54"/>
        <v>0</v>
      </c>
      <c r="AD243" s="36">
        <f t="shared" si="55"/>
        <v>0</v>
      </c>
      <c r="AE243" s="36">
        <f t="shared" si="60"/>
        <v>0</v>
      </c>
      <c r="AF243" s="37"/>
      <c r="AG243" s="37">
        <f t="shared" si="57"/>
        <v>0</v>
      </c>
      <c r="AH243" s="37">
        <f t="shared" si="58"/>
        <v>0</v>
      </c>
      <c r="AI243" s="37">
        <f t="shared" si="59"/>
        <v>0</v>
      </c>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row>
    <row r="244" spans="1:781" s="83" customFormat="1" ht="36" x14ac:dyDescent="0.3">
      <c r="A244" s="58">
        <v>1</v>
      </c>
      <c r="B244" s="46" t="s">
        <v>733</v>
      </c>
      <c r="C244" s="24" t="s">
        <v>56</v>
      </c>
      <c r="D244" s="25"/>
      <c r="E244" s="25" t="s">
        <v>217</v>
      </c>
      <c r="F244" s="25"/>
      <c r="G244" s="81">
        <v>22000000</v>
      </c>
      <c r="H244" s="25">
        <v>1</v>
      </c>
      <c r="I244" s="25" t="s">
        <v>44</v>
      </c>
      <c r="J244" s="25" t="s">
        <v>218</v>
      </c>
      <c r="K244" s="27">
        <v>1982</v>
      </c>
      <c r="L244" s="28">
        <v>30263</v>
      </c>
      <c r="M244" s="29">
        <v>15000000</v>
      </c>
      <c r="N244" s="30"/>
      <c r="O244" s="30"/>
      <c r="P244" s="31" t="s">
        <v>734</v>
      </c>
      <c r="Q244" s="89" t="s">
        <v>735</v>
      </c>
      <c r="R244" s="33" t="s">
        <v>293</v>
      </c>
      <c r="S244" s="34" t="str">
        <f t="shared" si="53"/>
        <v>Cu</v>
      </c>
      <c r="T244" s="35">
        <v>800</v>
      </c>
      <c r="U244" s="35">
        <v>0.47299999999999998</v>
      </c>
      <c r="V244" s="35">
        <v>0.05</v>
      </c>
      <c r="W244" s="35">
        <v>0.51310467720923369</v>
      </c>
      <c r="X244" s="35">
        <v>1957</v>
      </c>
      <c r="Y244" s="35" t="s">
        <v>267</v>
      </c>
      <c r="Z244" s="35" t="s">
        <v>294</v>
      </c>
      <c r="AA244" s="65"/>
      <c r="AB244" s="36">
        <f t="shared" si="52"/>
        <v>7.9086685861884067</v>
      </c>
      <c r="AC244" s="36">
        <f t="shared" si="54"/>
        <v>0</v>
      </c>
      <c r="AD244" s="36">
        <f t="shared" si="55"/>
        <v>0</v>
      </c>
      <c r="AE244" s="36">
        <f t="shared" si="60"/>
        <v>7.9086685861884067</v>
      </c>
      <c r="AF244" s="37"/>
      <c r="AG244" s="37">
        <f t="shared" si="57"/>
        <v>7.9086685861884067</v>
      </c>
      <c r="AH244" s="37">
        <f t="shared" si="58"/>
        <v>0</v>
      </c>
      <c r="AI244" s="37">
        <f t="shared" si="59"/>
        <v>0</v>
      </c>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c r="GE244" s="65"/>
      <c r="GF244" s="65"/>
      <c r="GG244" s="65"/>
      <c r="GH244" s="65"/>
      <c r="GI244" s="65"/>
      <c r="GJ244" s="65"/>
      <c r="GK244" s="65"/>
      <c r="GL244" s="65"/>
      <c r="GM244" s="65"/>
      <c r="GN244" s="65"/>
      <c r="GO244" s="65"/>
      <c r="GP244" s="65"/>
      <c r="GQ244" s="65"/>
      <c r="GR244" s="65"/>
      <c r="GS244" s="65"/>
      <c r="GT244" s="65"/>
      <c r="GU244" s="65"/>
      <c r="GV244" s="65"/>
      <c r="GW244" s="65"/>
      <c r="GX244" s="65"/>
      <c r="GY244" s="65"/>
      <c r="GZ244" s="65"/>
      <c r="HA244" s="65"/>
      <c r="HB244" s="65"/>
      <c r="HC244" s="65"/>
      <c r="HD244" s="65"/>
      <c r="HE244" s="65"/>
      <c r="HF244" s="65"/>
      <c r="HG244" s="65"/>
      <c r="HH244" s="65"/>
      <c r="HI244" s="65"/>
      <c r="HJ244" s="65"/>
      <c r="HK244" s="65"/>
      <c r="HL244" s="65"/>
      <c r="HM244" s="65"/>
      <c r="HN244" s="65"/>
      <c r="HO244" s="65"/>
      <c r="HP244" s="65"/>
      <c r="HQ244" s="65"/>
      <c r="HR244" s="65"/>
      <c r="HS244" s="65"/>
      <c r="HT244" s="65"/>
      <c r="HU244" s="65"/>
      <c r="HV244" s="65"/>
      <c r="HW244" s="65"/>
      <c r="HX244" s="65"/>
      <c r="HY244" s="65"/>
      <c r="HZ244" s="65"/>
      <c r="IA244" s="65"/>
      <c r="IB244" s="65"/>
      <c r="IC244" s="65"/>
      <c r="ID244" s="65"/>
      <c r="IE244" s="65"/>
      <c r="IF244" s="65"/>
      <c r="IG244" s="65"/>
      <c r="IH244" s="65"/>
      <c r="II244" s="65"/>
      <c r="IJ244" s="65"/>
      <c r="IK244" s="65"/>
      <c r="IL244" s="65"/>
      <c r="IM244" s="65"/>
      <c r="IN244" s="65"/>
      <c r="IO244" s="65"/>
      <c r="IP244" s="65"/>
      <c r="IQ244" s="65"/>
      <c r="IR244" s="65"/>
      <c r="IS244" s="65"/>
      <c r="IT244" s="65"/>
      <c r="IU244" s="65"/>
      <c r="IV244" s="65"/>
      <c r="IW244" s="65"/>
      <c r="IX244" s="65"/>
      <c r="IY244" s="65"/>
      <c r="IZ244" s="65"/>
      <c r="JA244" s="65"/>
      <c r="JB244" s="65"/>
      <c r="JC244" s="65"/>
      <c r="JD244" s="65"/>
      <c r="JE244" s="65"/>
      <c r="JF244" s="65"/>
      <c r="JG244" s="65"/>
      <c r="JH244" s="65"/>
      <c r="JI244" s="65"/>
      <c r="JJ244" s="65"/>
      <c r="JK244" s="65"/>
      <c r="JL244" s="65"/>
      <c r="JM244" s="65"/>
      <c r="JN244" s="65"/>
      <c r="JO244" s="65"/>
      <c r="JP244" s="65"/>
      <c r="JQ244" s="65"/>
      <c r="JR244" s="65"/>
      <c r="JS244" s="65"/>
      <c r="JT244" s="65"/>
      <c r="JU244" s="65"/>
      <c r="JV244" s="65"/>
      <c r="JW244" s="65"/>
      <c r="JX244" s="65"/>
      <c r="JY244" s="65"/>
      <c r="JZ244" s="65"/>
      <c r="KA244" s="65"/>
      <c r="KB244" s="65"/>
      <c r="KC244" s="65"/>
      <c r="KD244" s="65"/>
      <c r="KE244" s="65"/>
      <c r="KF244" s="65"/>
      <c r="KG244" s="65"/>
      <c r="KH244" s="65"/>
      <c r="KI244" s="65"/>
      <c r="KJ244" s="65"/>
      <c r="KK244" s="65"/>
      <c r="KL244" s="65"/>
      <c r="KM244" s="65"/>
      <c r="KN244" s="65"/>
      <c r="KO244" s="65"/>
      <c r="KP244" s="65"/>
      <c r="KQ244" s="65"/>
      <c r="KR244" s="65"/>
      <c r="KS244" s="65"/>
      <c r="KT244" s="65"/>
      <c r="KU244" s="65"/>
      <c r="KV244" s="65"/>
      <c r="KW244" s="65"/>
      <c r="KX244" s="65"/>
      <c r="KY244" s="65"/>
      <c r="KZ244" s="65"/>
      <c r="LA244" s="65"/>
      <c r="LB244" s="65"/>
      <c r="LC244" s="65"/>
      <c r="LD244" s="65"/>
      <c r="LE244" s="65"/>
      <c r="LF244" s="65"/>
      <c r="LG244" s="65"/>
      <c r="LH244" s="65"/>
      <c r="LI244" s="65"/>
      <c r="LJ244" s="65"/>
      <c r="LK244" s="65"/>
      <c r="LL244" s="65"/>
      <c r="LM244" s="65"/>
      <c r="LN244" s="65"/>
      <c r="LO244" s="65"/>
      <c r="LP244" s="65"/>
      <c r="LQ244" s="65"/>
      <c r="LR244" s="65"/>
      <c r="LS244" s="65"/>
      <c r="LT244" s="65"/>
      <c r="LU244" s="65"/>
      <c r="LV244" s="65"/>
      <c r="LW244" s="65"/>
      <c r="LX244" s="65"/>
      <c r="LY244" s="65"/>
      <c r="LZ244" s="65"/>
      <c r="MA244" s="65"/>
      <c r="MB244" s="65"/>
      <c r="MC244" s="65"/>
      <c r="MD244" s="65"/>
      <c r="ME244" s="65"/>
      <c r="MF244" s="65"/>
      <c r="MG244" s="65"/>
      <c r="MH244" s="65"/>
      <c r="MI244" s="65"/>
      <c r="MJ244" s="65"/>
      <c r="MK244" s="65"/>
      <c r="ML244" s="65"/>
      <c r="MM244" s="65"/>
      <c r="MN244" s="65"/>
      <c r="MO244" s="65"/>
      <c r="MP244" s="65"/>
      <c r="MQ244" s="65"/>
      <c r="MR244" s="65"/>
      <c r="MS244" s="65"/>
      <c r="MT244" s="65"/>
      <c r="MU244" s="65"/>
      <c r="MV244" s="65"/>
      <c r="MW244" s="65"/>
      <c r="MX244" s="65"/>
      <c r="MY244" s="65"/>
      <c r="MZ244" s="65"/>
      <c r="NA244" s="65"/>
      <c r="NB244" s="65"/>
      <c r="NC244" s="65"/>
      <c r="ND244" s="65"/>
      <c r="NE244" s="65"/>
      <c r="NF244" s="65"/>
      <c r="NG244" s="65"/>
      <c r="NH244" s="65"/>
      <c r="NI244" s="65"/>
      <c r="NJ244" s="65"/>
      <c r="NK244" s="65"/>
      <c r="NL244" s="65"/>
      <c r="NM244" s="65"/>
      <c r="NN244" s="65"/>
      <c r="NO244" s="65"/>
      <c r="NP244" s="65"/>
      <c r="NQ244" s="65"/>
      <c r="NR244" s="65"/>
      <c r="NS244" s="65"/>
      <c r="NT244" s="65"/>
      <c r="NU244" s="65"/>
      <c r="NV244" s="65"/>
      <c r="NW244" s="65"/>
      <c r="NX244" s="65"/>
      <c r="NY244" s="65"/>
      <c r="NZ244" s="65"/>
      <c r="OA244" s="65"/>
      <c r="OB244" s="65"/>
      <c r="OC244" s="65"/>
      <c r="OD244" s="65"/>
      <c r="OE244" s="65"/>
      <c r="OF244" s="65"/>
      <c r="OG244" s="65"/>
      <c r="OH244" s="65"/>
      <c r="OI244" s="65"/>
      <c r="OJ244" s="65"/>
      <c r="OK244" s="65"/>
      <c r="OL244" s="65"/>
      <c r="OM244" s="65"/>
      <c r="ON244" s="65"/>
      <c r="OO244" s="65"/>
      <c r="OP244" s="65"/>
      <c r="OQ244" s="65"/>
      <c r="OR244" s="65"/>
      <c r="OS244" s="65"/>
      <c r="OT244" s="65"/>
      <c r="OU244" s="65"/>
      <c r="OV244" s="65"/>
      <c r="OW244" s="65"/>
      <c r="OX244" s="65"/>
      <c r="OY244" s="65"/>
      <c r="OZ244" s="65"/>
      <c r="PA244" s="65"/>
      <c r="PB244" s="65"/>
      <c r="PC244" s="65"/>
      <c r="PD244" s="65"/>
      <c r="PE244" s="65"/>
      <c r="PF244" s="65"/>
      <c r="PG244" s="65"/>
      <c r="PH244" s="65"/>
      <c r="PI244" s="65"/>
      <c r="PJ244" s="65"/>
      <c r="PK244" s="65"/>
      <c r="PL244" s="65"/>
      <c r="PM244" s="65"/>
      <c r="PN244" s="65"/>
      <c r="PO244" s="65"/>
      <c r="PP244" s="65"/>
      <c r="PQ244" s="65"/>
      <c r="PR244" s="65"/>
      <c r="PS244" s="65"/>
      <c r="PT244" s="65"/>
      <c r="PU244" s="65"/>
      <c r="PV244" s="65"/>
      <c r="PW244" s="65"/>
      <c r="PX244" s="65"/>
      <c r="PY244" s="65"/>
      <c r="PZ244" s="65"/>
      <c r="QA244" s="65"/>
      <c r="QB244" s="65"/>
      <c r="QC244" s="65"/>
      <c r="QD244" s="65"/>
      <c r="QE244" s="65"/>
      <c r="QF244" s="65"/>
      <c r="QG244" s="65"/>
      <c r="QH244" s="65"/>
      <c r="QI244" s="65"/>
      <c r="QJ244" s="65"/>
      <c r="QK244" s="65"/>
      <c r="QL244" s="65"/>
      <c r="QM244" s="65"/>
      <c r="QN244" s="65"/>
      <c r="QO244" s="65"/>
      <c r="QP244" s="65"/>
      <c r="QQ244" s="65"/>
      <c r="QR244" s="65"/>
      <c r="QS244" s="65"/>
      <c r="QT244" s="65"/>
      <c r="QU244" s="65"/>
      <c r="QV244" s="65"/>
      <c r="QW244" s="65"/>
      <c r="QX244" s="65"/>
      <c r="QY244" s="65"/>
      <c r="QZ244" s="65"/>
      <c r="RA244" s="65"/>
      <c r="RB244" s="65"/>
      <c r="RC244" s="65"/>
      <c r="RD244" s="65"/>
      <c r="RE244" s="65"/>
      <c r="RF244" s="65"/>
      <c r="RG244" s="65"/>
      <c r="RH244" s="65"/>
      <c r="RI244" s="65"/>
      <c r="RJ244" s="65"/>
      <c r="RK244" s="65"/>
      <c r="RL244" s="65"/>
      <c r="RM244" s="65"/>
      <c r="RN244" s="65"/>
      <c r="RO244" s="65"/>
      <c r="RP244" s="65"/>
      <c r="RQ244" s="65"/>
      <c r="RR244" s="65"/>
      <c r="RS244" s="65"/>
      <c r="RT244" s="65"/>
      <c r="RU244" s="65"/>
      <c r="RV244" s="65"/>
      <c r="RW244" s="65"/>
      <c r="RX244" s="65"/>
      <c r="RY244" s="65"/>
      <c r="RZ244" s="65"/>
      <c r="SA244" s="65"/>
      <c r="SB244" s="65"/>
      <c r="SC244" s="65"/>
      <c r="SD244" s="65"/>
      <c r="SE244" s="65"/>
      <c r="SF244" s="65"/>
      <c r="SG244" s="65"/>
      <c r="SH244" s="65"/>
      <c r="SI244" s="65"/>
      <c r="SJ244" s="65"/>
      <c r="SK244" s="65"/>
      <c r="SL244" s="65"/>
      <c r="SM244" s="65"/>
      <c r="SN244" s="65"/>
      <c r="SO244" s="65"/>
      <c r="SP244" s="65"/>
      <c r="SQ244" s="65"/>
      <c r="SR244" s="65"/>
      <c r="SS244" s="65"/>
      <c r="ST244" s="65"/>
      <c r="SU244" s="65"/>
      <c r="SV244" s="65"/>
      <c r="SW244" s="65"/>
      <c r="SX244" s="65"/>
      <c r="SY244" s="65"/>
      <c r="SZ244" s="65"/>
      <c r="TA244" s="65"/>
      <c r="TB244" s="65"/>
      <c r="TC244" s="65"/>
      <c r="TD244" s="65"/>
      <c r="TE244" s="65"/>
      <c r="TF244" s="65"/>
      <c r="TG244" s="65"/>
      <c r="TH244" s="65"/>
      <c r="TI244" s="65"/>
      <c r="TJ244" s="65"/>
      <c r="TK244" s="65"/>
      <c r="TL244" s="65"/>
      <c r="TM244" s="65"/>
      <c r="TN244" s="65"/>
      <c r="TO244" s="65"/>
      <c r="TP244" s="65"/>
      <c r="TQ244" s="65"/>
      <c r="TR244" s="65"/>
      <c r="TS244" s="65"/>
      <c r="TT244" s="65"/>
      <c r="TU244" s="65"/>
      <c r="TV244" s="65"/>
      <c r="TW244" s="65"/>
      <c r="TX244" s="65"/>
      <c r="TY244" s="65"/>
      <c r="TZ244" s="65"/>
      <c r="UA244" s="65"/>
      <c r="UB244" s="65"/>
      <c r="UC244" s="65"/>
      <c r="UD244" s="65"/>
      <c r="UE244" s="65"/>
      <c r="UF244" s="65"/>
      <c r="UG244" s="65"/>
      <c r="UH244" s="65"/>
      <c r="UI244" s="65"/>
      <c r="UJ244" s="65"/>
      <c r="UK244" s="65"/>
      <c r="UL244" s="65"/>
      <c r="UM244" s="65"/>
      <c r="UN244" s="65"/>
      <c r="UO244" s="65"/>
      <c r="UP244" s="65"/>
      <c r="UQ244" s="65"/>
      <c r="UR244" s="65"/>
      <c r="US244" s="65"/>
      <c r="UT244" s="65"/>
      <c r="UU244" s="65"/>
      <c r="UV244" s="65"/>
      <c r="UW244" s="65"/>
      <c r="UX244" s="65"/>
      <c r="UY244" s="65"/>
      <c r="UZ244" s="65"/>
      <c r="VA244" s="65"/>
      <c r="VB244" s="65"/>
      <c r="VC244" s="65"/>
      <c r="VD244" s="65"/>
      <c r="VE244" s="65"/>
      <c r="VF244" s="65"/>
      <c r="VG244" s="65"/>
      <c r="VH244" s="65"/>
      <c r="VI244" s="65"/>
      <c r="VJ244" s="65"/>
      <c r="VK244" s="65"/>
      <c r="VL244" s="65"/>
      <c r="VM244" s="65"/>
      <c r="VN244" s="65"/>
      <c r="VO244" s="65"/>
      <c r="VP244" s="65"/>
      <c r="VQ244" s="65"/>
      <c r="VR244" s="65"/>
      <c r="VS244" s="65"/>
      <c r="VT244" s="65"/>
      <c r="VU244" s="65"/>
      <c r="VV244" s="65"/>
      <c r="VW244" s="65"/>
      <c r="VX244" s="65"/>
      <c r="VY244" s="65"/>
      <c r="VZ244" s="65"/>
      <c r="WA244" s="65"/>
      <c r="WB244" s="65"/>
      <c r="WC244" s="65"/>
      <c r="WD244" s="65"/>
      <c r="WE244" s="65"/>
      <c r="WF244" s="65"/>
      <c r="WG244" s="65"/>
      <c r="WH244" s="65"/>
      <c r="WI244" s="65"/>
      <c r="WJ244" s="65"/>
      <c r="WK244" s="65"/>
      <c r="WL244" s="65"/>
      <c r="WM244" s="65"/>
      <c r="WN244" s="65"/>
      <c r="WO244" s="65"/>
      <c r="WP244" s="65"/>
      <c r="WQ244" s="65"/>
      <c r="WR244" s="65"/>
      <c r="WS244" s="65"/>
      <c r="WT244" s="65"/>
      <c r="WU244" s="65"/>
      <c r="WV244" s="65"/>
      <c r="WW244" s="65"/>
      <c r="WX244" s="65"/>
      <c r="WY244" s="65"/>
      <c r="WZ244" s="65"/>
      <c r="XA244" s="65"/>
      <c r="XB244" s="65"/>
      <c r="XC244" s="65"/>
      <c r="XD244" s="65"/>
      <c r="XE244" s="65"/>
      <c r="XF244" s="65"/>
      <c r="XG244" s="65"/>
      <c r="XH244" s="65"/>
      <c r="XI244" s="65"/>
      <c r="XJ244" s="65"/>
      <c r="XK244" s="65"/>
      <c r="XL244" s="65"/>
      <c r="XM244" s="65"/>
      <c r="XN244" s="65"/>
      <c r="XO244" s="65"/>
      <c r="XP244" s="65"/>
      <c r="XQ244" s="65"/>
      <c r="XR244" s="65"/>
      <c r="XS244" s="65"/>
      <c r="XT244" s="65"/>
      <c r="XU244" s="65"/>
      <c r="XV244" s="65"/>
      <c r="XW244" s="65"/>
      <c r="XX244" s="65"/>
      <c r="XY244" s="65"/>
      <c r="XZ244" s="65"/>
      <c r="YA244" s="65"/>
      <c r="YB244" s="65"/>
      <c r="YC244" s="65"/>
      <c r="YD244" s="65"/>
      <c r="YE244" s="65"/>
      <c r="YF244" s="65"/>
      <c r="YG244" s="65"/>
      <c r="YH244" s="65"/>
      <c r="YI244" s="65"/>
      <c r="YJ244" s="65"/>
      <c r="YK244" s="65"/>
      <c r="YL244" s="65"/>
      <c r="YM244" s="65"/>
      <c r="YN244" s="65"/>
      <c r="YO244" s="65"/>
      <c r="YP244" s="65"/>
      <c r="YQ244" s="65"/>
      <c r="YR244" s="65"/>
      <c r="YS244" s="65"/>
      <c r="YT244" s="65"/>
      <c r="YU244" s="65"/>
      <c r="YV244" s="65"/>
      <c r="YW244" s="65"/>
      <c r="YX244" s="65"/>
      <c r="YY244" s="65"/>
      <c r="YZ244" s="65"/>
      <c r="ZA244" s="65"/>
      <c r="ZB244" s="65"/>
      <c r="ZC244" s="65"/>
      <c r="ZD244" s="65"/>
      <c r="ZE244" s="65"/>
      <c r="ZF244" s="65"/>
      <c r="ZG244" s="65"/>
      <c r="ZH244" s="65"/>
      <c r="ZI244" s="65"/>
      <c r="ZJ244" s="65"/>
      <c r="ZK244" s="65"/>
      <c r="ZL244" s="65"/>
      <c r="ZM244" s="65"/>
      <c r="ZN244" s="65"/>
      <c r="ZO244" s="65"/>
      <c r="ZP244" s="65"/>
      <c r="ZQ244" s="65"/>
      <c r="ZR244" s="65"/>
      <c r="ZS244" s="65"/>
      <c r="ZT244" s="65"/>
      <c r="ZU244" s="65"/>
      <c r="ZV244" s="65"/>
      <c r="ZW244" s="65"/>
      <c r="ZX244" s="65"/>
      <c r="ZY244" s="65"/>
      <c r="ZZ244" s="65"/>
      <c r="AAA244" s="65"/>
      <c r="AAB244" s="65"/>
      <c r="AAC244" s="65"/>
      <c r="AAD244" s="65"/>
      <c r="AAE244" s="65"/>
      <c r="AAF244" s="65"/>
      <c r="AAG244" s="65"/>
      <c r="AAH244" s="65"/>
      <c r="AAI244" s="65"/>
      <c r="AAJ244" s="65"/>
      <c r="AAK244" s="65"/>
      <c r="AAL244" s="65"/>
      <c r="AAM244" s="65"/>
      <c r="AAN244" s="65"/>
      <c r="AAO244" s="65"/>
      <c r="AAP244" s="65"/>
      <c r="AAQ244" s="65"/>
      <c r="AAR244" s="65"/>
      <c r="AAS244" s="65"/>
      <c r="AAT244" s="65"/>
      <c r="AAU244" s="65"/>
      <c r="AAV244" s="65"/>
      <c r="AAW244" s="65"/>
      <c r="AAX244" s="65"/>
      <c r="AAY244" s="65"/>
      <c r="AAZ244" s="65"/>
      <c r="ABA244" s="65"/>
      <c r="ABB244" s="65"/>
      <c r="ABC244" s="65"/>
      <c r="ABD244" s="65"/>
      <c r="ABE244" s="65"/>
      <c r="ABF244" s="65"/>
      <c r="ABG244" s="65"/>
      <c r="ABH244" s="65"/>
      <c r="ABI244" s="65"/>
      <c r="ABJ244" s="65"/>
      <c r="ABK244" s="65"/>
      <c r="ABL244" s="65"/>
      <c r="ABM244" s="65"/>
      <c r="ABN244" s="65"/>
      <c r="ABO244" s="65"/>
      <c r="ABP244" s="65"/>
      <c r="ABQ244" s="65"/>
      <c r="ABR244" s="65"/>
      <c r="ABS244" s="65"/>
      <c r="ABT244" s="65"/>
      <c r="ABU244" s="65"/>
      <c r="ABV244" s="65"/>
      <c r="ABW244" s="65"/>
      <c r="ABX244" s="65"/>
      <c r="ABY244" s="65"/>
      <c r="ABZ244" s="65"/>
      <c r="ACA244" s="65"/>
      <c r="ACB244" s="65"/>
      <c r="ACC244" s="65"/>
      <c r="ACD244" s="65"/>
      <c r="ACE244" s="65"/>
      <c r="ACF244" s="65"/>
      <c r="ACG244" s="65"/>
      <c r="ACH244" s="65"/>
      <c r="ACI244" s="65"/>
      <c r="ACJ244" s="65"/>
      <c r="ACK244" s="65"/>
      <c r="ACL244" s="65"/>
      <c r="ACM244" s="65"/>
      <c r="ACN244" s="65"/>
      <c r="ACO244" s="65"/>
      <c r="ACP244" s="65"/>
      <c r="ACQ244" s="65"/>
      <c r="ACR244" s="65"/>
      <c r="ACS244" s="65"/>
      <c r="ACT244" s="65"/>
      <c r="ACU244" s="65"/>
      <c r="ACV244" s="65"/>
      <c r="ACW244" s="65"/>
      <c r="ACX244" s="65"/>
      <c r="ACY244" s="65"/>
      <c r="ACZ244" s="65"/>
      <c r="ADA244" s="65"/>
    </row>
    <row r="245" spans="1:781" s="83" customFormat="1" ht="24" x14ac:dyDescent="0.3">
      <c r="A245" s="42">
        <v>3</v>
      </c>
      <c r="B245" s="46" t="s">
        <v>736</v>
      </c>
      <c r="C245" s="24" t="s">
        <v>737</v>
      </c>
      <c r="D245" s="25" t="s">
        <v>176</v>
      </c>
      <c r="E245" s="25" t="s">
        <v>194</v>
      </c>
      <c r="F245" s="25">
        <v>21</v>
      </c>
      <c r="G245" s="81"/>
      <c r="H245" s="25">
        <v>1</v>
      </c>
      <c r="I245" s="25" t="s">
        <v>44</v>
      </c>
      <c r="J245" s="25" t="s">
        <v>218</v>
      </c>
      <c r="K245" s="27">
        <v>1982</v>
      </c>
      <c r="L245" s="93">
        <v>1982</v>
      </c>
      <c r="M245" s="29"/>
      <c r="N245" s="30"/>
      <c r="O245" s="30"/>
      <c r="P245" s="31" t="s">
        <v>32</v>
      </c>
      <c r="Q245" s="32" t="s">
        <v>738</v>
      </c>
      <c r="R245" s="104" t="s">
        <v>398</v>
      </c>
      <c r="S245" s="34" t="str">
        <f t="shared" si="53"/>
        <v>Gypsum</v>
      </c>
      <c r="T245" s="35"/>
      <c r="U245" s="35"/>
      <c r="V245" s="35"/>
      <c r="W245" s="35"/>
      <c r="X245" s="35"/>
      <c r="Y245" s="35"/>
      <c r="Z245" s="35"/>
      <c r="AA245" s="1"/>
      <c r="AB245" s="36">
        <f t="shared" si="52"/>
        <v>0</v>
      </c>
      <c r="AC245" s="36">
        <f t="shared" si="54"/>
        <v>0</v>
      </c>
      <c r="AD245" s="36">
        <f t="shared" si="55"/>
        <v>0</v>
      </c>
      <c r="AE245" s="36">
        <f t="shared" si="60"/>
        <v>0</v>
      </c>
      <c r="AF245" s="37"/>
      <c r="AG245" s="37">
        <f t="shared" si="57"/>
        <v>0</v>
      </c>
      <c r="AH245" s="37">
        <f t="shared" si="58"/>
        <v>0</v>
      </c>
      <c r="AI245" s="37">
        <f t="shared" si="59"/>
        <v>0</v>
      </c>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row>
    <row r="246" spans="1:781" s="83" customFormat="1" ht="15.6" x14ac:dyDescent="0.3">
      <c r="A246" s="40">
        <v>2</v>
      </c>
      <c r="B246" s="46" t="s">
        <v>739</v>
      </c>
      <c r="C246" s="24" t="s">
        <v>129</v>
      </c>
      <c r="D246" s="25"/>
      <c r="E246" s="25"/>
      <c r="F246" s="25"/>
      <c r="G246" s="81"/>
      <c r="H246" s="25">
        <v>1</v>
      </c>
      <c r="I246" s="25" t="s">
        <v>44</v>
      </c>
      <c r="J246" s="25" t="s">
        <v>208</v>
      </c>
      <c r="K246" s="27">
        <v>1981</v>
      </c>
      <c r="L246" s="28">
        <v>29938</v>
      </c>
      <c r="M246" s="29">
        <v>96000</v>
      </c>
      <c r="N246" s="30">
        <v>163</v>
      </c>
      <c r="O246" s="30">
        <v>1</v>
      </c>
      <c r="P246" s="31" t="s">
        <v>83</v>
      </c>
      <c r="Q246" s="32"/>
      <c r="R246" s="104"/>
      <c r="S246" s="34" t="str">
        <f t="shared" si="53"/>
        <v>Coal</v>
      </c>
      <c r="T246" s="105"/>
      <c r="U246" s="105"/>
      <c r="V246" s="105"/>
      <c r="W246" s="105"/>
      <c r="X246" s="105"/>
      <c r="Y246" s="105"/>
      <c r="Z246" s="105"/>
      <c r="AA246" s="106"/>
      <c r="AB246" s="36">
        <f t="shared" si="52"/>
        <v>5.06154789516058E-2</v>
      </c>
      <c r="AC246" s="36">
        <f t="shared" si="54"/>
        <v>4.1794871794871797</v>
      </c>
      <c r="AD246" s="36">
        <f t="shared" si="55"/>
        <v>7.1428571428571425E-2</v>
      </c>
      <c r="AE246" s="36">
        <f t="shared" si="60"/>
        <v>4.3015312298673569</v>
      </c>
      <c r="AF246" s="37"/>
      <c r="AG246" s="37">
        <f t="shared" si="57"/>
        <v>0</v>
      </c>
      <c r="AH246" s="37">
        <f t="shared" si="58"/>
        <v>4.3015312298673569</v>
      </c>
      <c r="AI246" s="37">
        <f t="shared" si="59"/>
        <v>0</v>
      </c>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7"/>
      <c r="DC246" s="107"/>
      <c r="DD246" s="107"/>
      <c r="DE246" s="107"/>
      <c r="DF246" s="107"/>
      <c r="DG246" s="107"/>
      <c r="DH246" s="107"/>
      <c r="DI246" s="107"/>
      <c r="DJ246" s="107"/>
      <c r="DK246" s="107"/>
      <c r="DL246" s="107"/>
      <c r="DM246" s="107"/>
      <c r="DN246" s="107"/>
      <c r="DO246" s="107"/>
      <c r="DP246" s="107"/>
      <c r="DQ246" s="107"/>
      <c r="DR246" s="107"/>
      <c r="DS246" s="107"/>
      <c r="DT246" s="107"/>
      <c r="DU246" s="107"/>
      <c r="DV246" s="107"/>
      <c r="DW246" s="107"/>
      <c r="DX246" s="107"/>
      <c r="DY246" s="107"/>
      <c r="DZ246" s="107"/>
      <c r="EA246" s="107"/>
      <c r="EB246" s="107"/>
      <c r="EC246" s="107"/>
      <c r="ED246" s="107"/>
      <c r="EE246" s="107"/>
      <c r="EF246" s="107"/>
      <c r="EG246" s="107"/>
      <c r="EH246" s="107"/>
      <c r="EI246" s="107"/>
      <c r="EJ246" s="107"/>
      <c r="EK246" s="107"/>
      <c r="EL246" s="107"/>
      <c r="EM246" s="107"/>
      <c r="EN246" s="107"/>
      <c r="EO246" s="107"/>
      <c r="EP246" s="107"/>
      <c r="EQ246" s="107"/>
      <c r="ER246" s="107"/>
      <c r="ES246" s="107"/>
      <c r="ET246" s="107"/>
      <c r="EU246" s="107"/>
      <c r="EV246" s="107"/>
      <c r="EW246" s="107"/>
      <c r="EX246" s="107"/>
      <c r="EY246" s="107"/>
      <c r="EZ246" s="107"/>
      <c r="FA246" s="107"/>
      <c r="FB246" s="107"/>
      <c r="FC246" s="107"/>
      <c r="FD246" s="107"/>
      <c r="FE246" s="107"/>
      <c r="FF246" s="107"/>
      <c r="FG246" s="107"/>
      <c r="FH246" s="107"/>
      <c r="FI246" s="107"/>
      <c r="FJ246" s="107"/>
      <c r="FK246" s="107"/>
      <c r="FL246" s="107"/>
      <c r="FM246" s="107"/>
      <c r="FN246" s="107"/>
      <c r="FO246" s="107"/>
      <c r="FP246" s="107"/>
      <c r="FQ246" s="107"/>
      <c r="FR246" s="107"/>
      <c r="FS246" s="107"/>
      <c r="FT246" s="107"/>
      <c r="FU246" s="107"/>
      <c r="FV246" s="107"/>
      <c r="FW246" s="107"/>
      <c r="FX246" s="107"/>
      <c r="FY246" s="107"/>
      <c r="FZ246" s="107"/>
      <c r="GA246" s="107"/>
      <c r="GB246" s="107"/>
      <c r="GC246" s="107"/>
      <c r="GD246" s="107"/>
      <c r="GE246" s="107"/>
      <c r="GF246" s="107"/>
      <c r="GG246" s="107"/>
      <c r="GH246" s="107"/>
      <c r="GI246" s="107"/>
      <c r="GJ246" s="107"/>
      <c r="GK246" s="107"/>
      <c r="GL246" s="107"/>
      <c r="GM246" s="107"/>
      <c r="GN246" s="107"/>
      <c r="GO246" s="107"/>
      <c r="GP246" s="107"/>
      <c r="GQ246" s="107"/>
      <c r="GR246" s="107"/>
      <c r="GS246" s="107"/>
      <c r="GT246" s="107"/>
      <c r="GU246" s="107"/>
      <c r="GV246" s="107"/>
      <c r="GW246" s="107"/>
      <c r="GX246" s="107"/>
      <c r="GY246" s="107"/>
      <c r="GZ246" s="107"/>
      <c r="HA246" s="107"/>
      <c r="HB246" s="107"/>
      <c r="HC246" s="107"/>
      <c r="HD246" s="107"/>
      <c r="HE246" s="107"/>
      <c r="HF246" s="107"/>
      <c r="HG246" s="107"/>
      <c r="HH246" s="107"/>
      <c r="HI246" s="107"/>
      <c r="HJ246" s="107"/>
      <c r="HK246" s="107"/>
      <c r="HL246" s="107"/>
      <c r="HM246" s="107"/>
      <c r="HN246" s="107"/>
      <c r="HO246" s="107"/>
      <c r="HP246" s="107"/>
      <c r="HQ246" s="107"/>
      <c r="HR246" s="107"/>
      <c r="HS246" s="107"/>
      <c r="HT246" s="107"/>
      <c r="HU246" s="107"/>
      <c r="HV246" s="107"/>
      <c r="HW246" s="107"/>
      <c r="HX246" s="107"/>
      <c r="HY246" s="107"/>
      <c r="HZ246" s="107"/>
      <c r="IA246" s="107"/>
      <c r="IB246" s="107"/>
      <c r="IC246" s="107"/>
      <c r="ID246" s="107"/>
      <c r="IE246" s="107"/>
      <c r="IF246" s="107"/>
      <c r="IG246" s="107"/>
      <c r="IH246" s="107"/>
      <c r="II246" s="107"/>
      <c r="IJ246" s="107"/>
      <c r="IK246" s="107"/>
      <c r="IL246" s="107"/>
      <c r="IM246" s="107"/>
      <c r="IN246" s="107"/>
      <c r="IO246" s="107"/>
      <c r="IP246" s="107"/>
      <c r="IQ246" s="107"/>
      <c r="IR246" s="107"/>
      <c r="IS246" s="107"/>
      <c r="IT246" s="107"/>
      <c r="IU246" s="107"/>
      <c r="IV246" s="107"/>
      <c r="IW246" s="107"/>
      <c r="IX246" s="107"/>
      <c r="IY246" s="107"/>
      <c r="IZ246" s="107"/>
      <c r="JA246" s="107"/>
      <c r="JB246" s="107"/>
      <c r="JC246" s="107"/>
      <c r="JD246" s="107"/>
      <c r="JE246" s="107"/>
      <c r="JF246" s="107"/>
      <c r="JG246" s="107"/>
      <c r="JH246" s="107"/>
      <c r="JI246" s="107"/>
      <c r="JJ246" s="107"/>
      <c r="JK246" s="107"/>
      <c r="JL246" s="107"/>
      <c r="JM246" s="107"/>
      <c r="JN246" s="107"/>
      <c r="JO246" s="107"/>
      <c r="JP246" s="107"/>
      <c r="JQ246" s="107"/>
      <c r="JR246" s="107"/>
      <c r="JS246" s="107"/>
      <c r="JT246" s="107"/>
      <c r="JU246" s="107"/>
      <c r="JV246" s="107"/>
      <c r="JW246" s="107"/>
      <c r="JX246" s="107"/>
      <c r="JY246" s="107"/>
      <c r="JZ246" s="107"/>
      <c r="KA246" s="107"/>
      <c r="KB246" s="107"/>
      <c r="KC246" s="107"/>
      <c r="KD246" s="107"/>
      <c r="KE246" s="107"/>
      <c r="KF246" s="107"/>
      <c r="KG246" s="107"/>
      <c r="KH246" s="107"/>
      <c r="KI246" s="107"/>
      <c r="KJ246" s="107"/>
      <c r="KK246" s="107"/>
      <c r="KL246" s="107"/>
      <c r="KM246" s="107"/>
      <c r="KN246" s="107"/>
      <c r="KO246" s="107"/>
      <c r="KP246" s="107"/>
      <c r="KQ246" s="107"/>
      <c r="KR246" s="107"/>
      <c r="KS246" s="107"/>
      <c r="KT246" s="107"/>
      <c r="KU246" s="107"/>
      <c r="KV246" s="107"/>
      <c r="KW246" s="107"/>
      <c r="KX246" s="107"/>
      <c r="KY246" s="107"/>
      <c r="KZ246" s="107"/>
      <c r="LA246" s="107"/>
      <c r="LB246" s="107"/>
      <c r="LC246" s="107"/>
      <c r="LD246" s="107"/>
      <c r="LE246" s="107"/>
      <c r="LF246" s="107"/>
      <c r="LG246" s="107"/>
      <c r="LH246" s="107"/>
      <c r="LI246" s="107"/>
      <c r="LJ246" s="107"/>
      <c r="LK246" s="107"/>
      <c r="LL246" s="107"/>
      <c r="LM246" s="107"/>
      <c r="LN246" s="107"/>
      <c r="LO246" s="107"/>
      <c r="LP246" s="107"/>
      <c r="LQ246" s="107"/>
      <c r="LR246" s="107"/>
      <c r="LS246" s="107"/>
      <c r="LT246" s="107"/>
      <c r="LU246" s="107"/>
      <c r="LV246" s="107"/>
      <c r="LW246" s="107"/>
      <c r="LX246" s="107"/>
      <c r="LY246" s="107"/>
      <c r="LZ246" s="107"/>
      <c r="MA246" s="107"/>
      <c r="MB246" s="107"/>
      <c r="MC246" s="107"/>
      <c r="MD246" s="107"/>
      <c r="ME246" s="107"/>
      <c r="MF246" s="107"/>
      <c r="MG246" s="107"/>
      <c r="MH246" s="107"/>
      <c r="MI246" s="107"/>
      <c r="MJ246" s="107"/>
      <c r="MK246" s="107"/>
      <c r="ML246" s="107"/>
      <c r="MM246" s="107"/>
      <c r="MN246" s="107"/>
      <c r="MO246" s="107"/>
      <c r="MP246" s="107"/>
      <c r="MQ246" s="107"/>
      <c r="MR246" s="107"/>
      <c r="MS246" s="107"/>
      <c r="MT246" s="107"/>
      <c r="MU246" s="107"/>
      <c r="MV246" s="107"/>
      <c r="MW246" s="107"/>
      <c r="MX246" s="107"/>
      <c r="MY246" s="107"/>
      <c r="MZ246" s="107"/>
      <c r="NA246" s="107"/>
      <c r="NB246" s="107"/>
      <c r="NC246" s="107"/>
      <c r="ND246" s="107"/>
      <c r="NE246" s="107"/>
      <c r="NF246" s="107"/>
      <c r="NG246" s="107"/>
      <c r="NH246" s="107"/>
      <c r="NI246" s="107"/>
      <c r="NJ246" s="107"/>
      <c r="NK246" s="107"/>
      <c r="NL246" s="107"/>
      <c r="NM246" s="107"/>
      <c r="NN246" s="107"/>
      <c r="NO246" s="107"/>
      <c r="NP246" s="107"/>
      <c r="NQ246" s="107"/>
      <c r="NR246" s="107"/>
      <c r="NS246" s="107"/>
      <c r="NT246" s="107"/>
      <c r="NU246" s="107"/>
      <c r="NV246" s="107"/>
      <c r="NW246" s="107"/>
      <c r="NX246" s="107"/>
      <c r="NY246" s="107"/>
      <c r="NZ246" s="107"/>
      <c r="OA246" s="107"/>
      <c r="OB246" s="107"/>
      <c r="OC246" s="107"/>
      <c r="OD246" s="107"/>
      <c r="OE246" s="107"/>
      <c r="OF246" s="107"/>
      <c r="OG246" s="107"/>
      <c r="OH246" s="107"/>
      <c r="OI246" s="107"/>
      <c r="OJ246" s="107"/>
      <c r="OK246" s="107"/>
      <c r="OL246" s="107"/>
      <c r="OM246" s="107"/>
      <c r="ON246" s="107"/>
      <c r="OO246" s="107"/>
      <c r="OP246" s="107"/>
      <c r="OQ246" s="107"/>
      <c r="OR246" s="107"/>
      <c r="OS246" s="107"/>
      <c r="OT246" s="107"/>
      <c r="OU246" s="107"/>
      <c r="OV246" s="107"/>
      <c r="OW246" s="107"/>
      <c r="OX246" s="107"/>
      <c r="OY246" s="107"/>
      <c r="OZ246" s="107"/>
      <c r="PA246" s="107"/>
      <c r="PB246" s="107"/>
      <c r="PC246" s="107"/>
      <c r="PD246" s="107"/>
      <c r="PE246" s="107"/>
      <c r="PF246" s="107"/>
      <c r="PG246" s="107"/>
      <c r="PH246" s="107"/>
      <c r="PI246" s="107"/>
      <c r="PJ246" s="107"/>
      <c r="PK246" s="107"/>
      <c r="PL246" s="107"/>
      <c r="PM246" s="107"/>
      <c r="PN246" s="107"/>
      <c r="PO246" s="107"/>
      <c r="PP246" s="107"/>
      <c r="PQ246" s="107"/>
      <c r="PR246" s="107"/>
      <c r="PS246" s="107"/>
      <c r="PT246" s="107"/>
      <c r="PU246" s="107"/>
      <c r="PV246" s="107"/>
      <c r="PW246" s="107"/>
      <c r="PX246" s="107"/>
      <c r="PY246" s="107"/>
      <c r="PZ246" s="107"/>
      <c r="QA246" s="107"/>
      <c r="QB246" s="107"/>
      <c r="QC246" s="107"/>
      <c r="QD246" s="107"/>
      <c r="QE246" s="107"/>
      <c r="QF246" s="107"/>
      <c r="QG246" s="107"/>
      <c r="QH246" s="107"/>
      <c r="QI246" s="107"/>
      <c r="QJ246" s="107"/>
      <c r="QK246" s="107"/>
      <c r="QL246" s="107"/>
      <c r="QM246" s="107"/>
      <c r="QN246" s="107"/>
      <c r="QO246" s="107"/>
      <c r="QP246" s="107"/>
      <c r="QQ246" s="107"/>
      <c r="QR246" s="107"/>
      <c r="QS246" s="107"/>
      <c r="QT246" s="107"/>
      <c r="QU246" s="107"/>
      <c r="QV246" s="107"/>
      <c r="QW246" s="107"/>
      <c r="QX246" s="107"/>
      <c r="QY246" s="107"/>
      <c r="QZ246" s="107"/>
      <c r="RA246" s="107"/>
      <c r="RB246" s="107"/>
      <c r="RC246" s="107"/>
      <c r="RD246" s="107"/>
      <c r="RE246" s="107"/>
      <c r="RF246" s="107"/>
      <c r="RG246" s="107"/>
      <c r="RH246" s="107"/>
      <c r="RI246" s="107"/>
      <c r="RJ246" s="107"/>
      <c r="RK246" s="107"/>
      <c r="RL246" s="107"/>
      <c r="RM246" s="107"/>
      <c r="RN246" s="107"/>
      <c r="RO246" s="107"/>
      <c r="RP246" s="107"/>
      <c r="RQ246" s="107"/>
      <c r="RR246" s="107"/>
      <c r="RS246" s="107"/>
      <c r="RT246" s="107"/>
      <c r="RU246" s="107"/>
      <c r="RV246" s="107"/>
      <c r="RW246" s="107"/>
      <c r="RX246" s="107"/>
      <c r="RY246" s="107"/>
      <c r="RZ246" s="107"/>
      <c r="SA246" s="107"/>
      <c r="SB246" s="107"/>
      <c r="SC246" s="107"/>
      <c r="SD246" s="107"/>
      <c r="SE246" s="107"/>
      <c r="SF246" s="107"/>
      <c r="SG246" s="107"/>
      <c r="SH246" s="107"/>
      <c r="SI246" s="107"/>
      <c r="SJ246" s="107"/>
      <c r="SK246" s="107"/>
      <c r="SL246" s="107"/>
      <c r="SM246" s="107"/>
      <c r="SN246" s="107"/>
      <c r="SO246" s="107"/>
      <c r="SP246" s="107"/>
      <c r="SQ246" s="107"/>
      <c r="SR246" s="107"/>
      <c r="SS246" s="107"/>
      <c r="ST246" s="107"/>
      <c r="SU246" s="107"/>
      <c r="SV246" s="107"/>
      <c r="SW246" s="107"/>
      <c r="SX246" s="107"/>
      <c r="SY246" s="107"/>
      <c r="SZ246" s="107"/>
      <c r="TA246" s="107"/>
      <c r="TB246" s="107"/>
      <c r="TC246" s="107"/>
      <c r="TD246" s="107"/>
      <c r="TE246" s="107"/>
      <c r="TF246" s="107"/>
      <c r="TG246" s="107"/>
      <c r="TH246" s="107"/>
      <c r="TI246" s="107"/>
      <c r="TJ246" s="107"/>
      <c r="TK246" s="107"/>
      <c r="TL246" s="107"/>
      <c r="TM246" s="107"/>
      <c r="TN246" s="107"/>
      <c r="TO246" s="107"/>
      <c r="TP246" s="107"/>
      <c r="TQ246" s="107"/>
      <c r="TR246" s="107"/>
      <c r="TS246" s="107"/>
      <c r="TT246" s="107"/>
      <c r="TU246" s="107"/>
      <c r="TV246" s="107"/>
      <c r="TW246" s="107"/>
      <c r="TX246" s="107"/>
      <c r="TY246" s="107"/>
      <c r="TZ246" s="107"/>
      <c r="UA246" s="107"/>
      <c r="UB246" s="107"/>
      <c r="UC246" s="107"/>
      <c r="UD246" s="107"/>
      <c r="UE246" s="107"/>
      <c r="UF246" s="107"/>
      <c r="UG246" s="107"/>
      <c r="UH246" s="107"/>
      <c r="UI246" s="107"/>
      <c r="UJ246" s="107"/>
      <c r="UK246" s="107"/>
      <c r="UL246" s="107"/>
      <c r="UM246" s="107"/>
      <c r="UN246" s="107"/>
      <c r="UO246" s="107"/>
      <c r="UP246" s="107"/>
      <c r="UQ246" s="107"/>
      <c r="UR246" s="107"/>
      <c r="US246" s="107"/>
      <c r="UT246" s="107"/>
      <c r="UU246" s="107"/>
      <c r="UV246" s="107"/>
      <c r="UW246" s="107"/>
      <c r="UX246" s="107"/>
      <c r="UY246" s="107"/>
      <c r="UZ246" s="107"/>
      <c r="VA246" s="107"/>
      <c r="VB246" s="107"/>
      <c r="VC246" s="107"/>
      <c r="VD246" s="107"/>
      <c r="VE246" s="107"/>
      <c r="VF246" s="107"/>
      <c r="VG246" s="107"/>
      <c r="VH246" s="107"/>
      <c r="VI246" s="107"/>
      <c r="VJ246" s="107"/>
      <c r="VK246" s="107"/>
      <c r="VL246" s="107"/>
      <c r="VM246" s="107"/>
      <c r="VN246" s="107"/>
      <c r="VO246" s="107"/>
      <c r="VP246" s="107"/>
      <c r="VQ246" s="107"/>
      <c r="VR246" s="107"/>
      <c r="VS246" s="107"/>
      <c r="VT246" s="107"/>
      <c r="VU246" s="107"/>
      <c r="VV246" s="107"/>
      <c r="VW246" s="107"/>
      <c r="VX246" s="107"/>
      <c r="VY246" s="107"/>
      <c r="VZ246" s="107"/>
      <c r="WA246" s="107"/>
      <c r="WB246" s="107"/>
      <c r="WC246" s="107"/>
      <c r="WD246" s="107"/>
      <c r="WE246" s="107"/>
      <c r="WF246" s="107"/>
      <c r="WG246" s="107"/>
      <c r="WH246" s="107"/>
      <c r="WI246" s="107"/>
      <c r="WJ246" s="107"/>
      <c r="WK246" s="107"/>
      <c r="WL246" s="107"/>
      <c r="WM246" s="107"/>
      <c r="WN246" s="107"/>
      <c r="WO246" s="107"/>
      <c r="WP246" s="107"/>
      <c r="WQ246" s="107"/>
      <c r="WR246" s="107"/>
      <c r="WS246" s="107"/>
      <c r="WT246" s="107"/>
      <c r="WU246" s="107"/>
      <c r="WV246" s="107"/>
      <c r="WW246" s="107"/>
      <c r="WX246" s="107"/>
      <c r="WY246" s="107"/>
      <c r="WZ246" s="107"/>
      <c r="XA246" s="107"/>
      <c r="XB246" s="107"/>
      <c r="XC246" s="107"/>
      <c r="XD246" s="107"/>
      <c r="XE246" s="107"/>
      <c r="XF246" s="107"/>
      <c r="XG246" s="107"/>
      <c r="XH246" s="107"/>
      <c r="XI246" s="107"/>
      <c r="XJ246" s="107"/>
      <c r="XK246" s="107"/>
      <c r="XL246" s="107"/>
      <c r="XM246" s="107"/>
      <c r="XN246" s="107"/>
      <c r="XO246" s="107"/>
      <c r="XP246" s="107"/>
      <c r="XQ246" s="107"/>
      <c r="XR246" s="107"/>
      <c r="XS246" s="107"/>
      <c r="XT246" s="107"/>
      <c r="XU246" s="107"/>
      <c r="XV246" s="107"/>
      <c r="XW246" s="107"/>
      <c r="XX246" s="107"/>
      <c r="XY246" s="107"/>
      <c r="XZ246" s="107"/>
      <c r="YA246" s="107"/>
      <c r="YB246" s="107"/>
      <c r="YC246" s="107"/>
      <c r="YD246" s="107"/>
      <c r="YE246" s="107"/>
      <c r="YF246" s="107"/>
      <c r="YG246" s="107"/>
      <c r="YH246" s="107"/>
      <c r="YI246" s="107"/>
      <c r="YJ246" s="107"/>
      <c r="YK246" s="107"/>
      <c r="YL246" s="107"/>
      <c r="YM246" s="107"/>
      <c r="YN246" s="107"/>
      <c r="YO246" s="107"/>
      <c r="YP246" s="107"/>
      <c r="YQ246" s="107"/>
      <c r="YR246" s="107"/>
      <c r="YS246" s="107"/>
      <c r="YT246" s="107"/>
      <c r="YU246" s="107"/>
      <c r="YV246" s="107"/>
      <c r="YW246" s="107"/>
      <c r="YX246" s="107"/>
      <c r="YY246" s="107"/>
      <c r="YZ246" s="107"/>
      <c r="ZA246" s="107"/>
      <c r="ZB246" s="107"/>
      <c r="ZC246" s="107"/>
      <c r="ZD246" s="107"/>
      <c r="ZE246" s="107"/>
      <c r="ZF246" s="107"/>
      <c r="ZG246" s="107"/>
      <c r="ZH246" s="107"/>
      <c r="ZI246" s="107"/>
      <c r="ZJ246" s="107"/>
      <c r="ZK246" s="107"/>
      <c r="ZL246" s="107"/>
      <c r="ZM246" s="107"/>
      <c r="ZN246" s="107"/>
      <c r="ZO246" s="107"/>
      <c r="ZP246" s="107"/>
      <c r="ZQ246" s="107"/>
      <c r="ZR246" s="107"/>
      <c r="ZS246" s="107"/>
      <c r="ZT246" s="107"/>
      <c r="ZU246" s="107"/>
      <c r="ZV246" s="107"/>
      <c r="ZW246" s="107"/>
      <c r="ZX246" s="107"/>
      <c r="ZY246" s="107"/>
      <c r="ZZ246" s="107"/>
      <c r="AAA246" s="107"/>
      <c r="AAB246" s="107"/>
      <c r="AAC246" s="107"/>
      <c r="AAD246" s="107"/>
      <c r="AAE246" s="107"/>
      <c r="AAF246" s="107"/>
      <c r="AAG246" s="107"/>
      <c r="AAH246" s="107"/>
      <c r="AAI246" s="107"/>
      <c r="AAJ246" s="107"/>
      <c r="AAK246" s="107"/>
      <c r="AAL246" s="107"/>
      <c r="AAM246" s="107"/>
      <c r="AAN246" s="107"/>
      <c r="AAO246" s="107"/>
      <c r="AAP246" s="107"/>
      <c r="AAQ246" s="107"/>
      <c r="AAR246" s="107"/>
      <c r="AAS246" s="107"/>
      <c r="AAT246" s="107"/>
      <c r="AAU246" s="107"/>
      <c r="AAV246" s="107"/>
      <c r="AAW246" s="107"/>
      <c r="AAX246" s="107"/>
      <c r="AAY246" s="107"/>
      <c r="AAZ246" s="107"/>
      <c r="ABA246" s="107"/>
      <c r="ABB246" s="107"/>
      <c r="ABC246" s="107"/>
      <c r="ABD246" s="107"/>
      <c r="ABE246" s="107"/>
      <c r="ABF246" s="107"/>
      <c r="ABG246" s="107"/>
      <c r="ABH246" s="107"/>
      <c r="ABI246" s="107"/>
      <c r="ABJ246" s="107"/>
      <c r="ABK246" s="107"/>
      <c r="ABL246" s="107"/>
      <c r="ABM246" s="107"/>
      <c r="ABN246" s="107"/>
      <c r="ABO246" s="107"/>
      <c r="ABP246" s="107"/>
      <c r="ABQ246" s="107"/>
      <c r="ABR246" s="107"/>
      <c r="ABS246" s="107"/>
      <c r="ABT246" s="107"/>
      <c r="ABU246" s="107"/>
      <c r="ABV246" s="107"/>
      <c r="ABW246" s="107"/>
      <c r="ABX246" s="107"/>
      <c r="ABY246" s="107"/>
      <c r="ABZ246" s="107"/>
      <c r="ACA246" s="107"/>
      <c r="ACB246" s="107"/>
      <c r="ACC246" s="107"/>
      <c r="ACD246" s="107"/>
      <c r="ACE246" s="107"/>
      <c r="ACF246" s="107"/>
      <c r="ACG246" s="107"/>
      <c r="ACH246" s="107"/>
      <c r="ACI246" s="107"/>
      <c r="ACJ246" s="107"/>
      <c r="ACK246" s="107"/>
      <c r="ACL246" s="107"/>
      <c r="ACM246" s="107"/>
      <c r="ACN246" s="107"/>
      <c r="ACO246" s="107"/>
      <c r="ACP246" s="107"/>
      <c r="ACQ246" s="107"/>
      <c r="ACR246" s="107"/>
      <c r="ACS246" s="107"/>
      <c r="ACT246" s="107"/>
      <c r="ACU246" s="107"/>
      <c r="ACV246" s="107"/>
      <c r="ACW246" s="107"/>
      <c r="ACX246" s="107"/>
      <c r="ACY246" s="107"/>
      <c r="ACZ246" s="107"/>
      <c r="ADA246" s="107"/>
    </row>
    <row r="247" spans="1:781" s="83" customFormat="1" ht="15.6" x14ac:dyDescent="0.3">
      <c r="A247" s="42">
        <v>3</v>
      </c>
      <c r="B247" s="46" t="s">
        <v>740</v>
      </c>
      <c r="C247" s="24" t="s">
        <v>61</v>
      </c>
      <c r="D247" s="25"/>
      <c r="E247" s="25"/>
      <c r="F247" s="25"/>
      <c r="G247" s="81"/>
      <c r="H247" s="25">
        <v>1</v>
      </c>
      <c r="I247" s="25" t="s">
        <v>51</v>
      </c>
      <c r="J247" s="25" t="s">
        <v>208</v>
      </c>
      <c r="K247" s="27">
        <v>1981</v>
      </c>
      <c r="L247" s="90">
        <v>29677</v>
      </c>
      <c r="M247" s="29"/>
      <c r="N247" s="30"/>
      <c r="O247" s="30"/>
      <c r="P247" s="31" t="s">
        <v>32</v>
      </c>
      <c r="Q247" s="32" t="s">
        <v>741</v>
      </c>
      <c r="R247" s="104" t="s">
        <v>392</v>
      </c>
      <c r="S247" s="34" t="str">
        <f t="shared" si="53"/>
        <v>Au</v>
      </c>
      <c r="T247" s="105">
        <v>8.6999999999999994E-2</v>
      </c>
      <c r="U247" s="105"/>
      <c r="V247" s="105"/>
      <c r="W247" s="105"/>
      <c r="X247" s="105">
        <v>1936</v>
      </c>
      <c r="Y247" s="105"/>
      <c r="Z247" s="105" t="s">
        <v>742</v>
      </c>
      <c r="AA247" s="106"/>
      <c r="AB247" s="36">
        <f t="shared" si="52"/>
        <v>0</v>
      </c>
      <c r="AC247" s="36">
        <f t="shared" si="54"/>
        <v>0</v>
      </c>
      <c r="AD247" s="36">
        <f t="shared" si="55"/>
        <v>0</v>
      </c>
      <c r="AE247" s="36">
        <f t="shared" si="60"/>
        <v>0</v>
      </c>
      <c r="AF247" s="37"/>
      <c r="AG247" s="37">
        <f t="shared" si="57"/>
        <v>0</v>
      </c>
      <c r="AH247" s="37">
        <f t="shared" si="58"/>
        <v>0</v>
      </c>
      <c r="AI247" s="37">
        <f t="shared" si="59"/>
        <v>0</v>
      </c>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7"/>
      <c r="DC247" s="107"/>
      <c r="DD247" s="107"/>
      <c r="DE247" s="107"/>
      <c r="DF247" s="107"/>
      <c r="DG247" s="107"/>
      <c r="DH247" s="107"/>
      <c r="DI247" s="107"/>
      <c r="DJ247" s="107"/>
      <c r="DK247" s="107"/>
      <c r="DL247" s="107"/>
      <c r="DM247" s="107"/>
      <c r="DN247" s="107"/>
      <c r="DO247" s="107"/>
      <c r="DP247" s="107"/>
      <c r="DQ247" s="107"/>
      <c r="DR247" s="107"/>
      <c r="DS247" s="107"/>
      <c r="DT247" s="107"/>
      <c r="DU247" s="107"/>
      <c r="DV247" s="107"/>
      <c r="DW247" s="107"/>
      <c r="DX247" s="107"/>
      <c r="DY247" s="107"/>
      <c r="DZ247" s="107"/>
      <c r="EA247" s="107"/>
      <c r="EB247" s="107"/>
      <c r="EC247" s="107"/>
      <c r="ED247" s="107"/>
      <c r="EE247" s="107"/>
      <c r="EF247" s="107"/>
      <c r="EG247" s="107"/>
      <c r="EH247" s="107"/>
      <c r="EI247" s="107"/>
      <c r="EJ247" s="107"/>
      <c r="EK247" s="107"/>
      <c r="EL247" s="107"/>
      <c r="EM247" s="107"/>
      <c r="EN247" s="107"/>
      <c r="EO247" s="107"/>
      <c r="EP247" s="107"/>
      <c r="EQ247" s="107"/>
      <c r="ER247" s="107"/>
      <c r="ES247" s="107"/>
      <c r="ET247" s="107"/>
      <c r="EU247" s="107"/>
      <c r="EV247" s="107"/>
      <c r="EW247" s="107"/>
      <c r="EX247" s="107"/>
      <c r="EY247" s="107"/>
      <c r="EZ247" s="107"/>
      <c r="FA247" s="107"/>
      <c r="FB247" s="107"/>
      <c r="FC247" s="107"/>
      <c r="FD247" s="107"/>
      <c r="FE247" s="107"/>
      <c r="FF247" s="107"/>
      <c r="FG247" s="107"/>
      <c r="FH247" s="107"/>
      <c r="FI247" s="107"/>
      <c r="FJ247" s="107"/>
      <c r="FK247" s="107"/>
      <c r="FL247" s="107"/>
      <c r="FM247" s="107"/>
      <c r="FN247" s="107"/>
      <c r="FO247" s="107"/>
      <c r="FP247" s="107"/>
      <c r="FQ247" s="107"/>
      <c r="FR247" s="107"/>
      <c r="FS247" s="107"/>
      <c r="FT247" s="107"/>
      <c r="FU247" s="107"/>
      <c r="FV247" s="107"/>
      <c r="FW247" s="107"/>
      <c r="FX247" s="107"/>
      <c r="FY247" s="107"/>
      <c r="FZ247" s="107"/>
      <c r="GA247" s="107"/>
      <c r="GB247" s="107"/>
      <c r="GC247" s="107"/>
      <c r="GD247" s="107"/>
      <c r="GE247" s="107"/>
      <c r="GF247" s="107"/>
      <c r="GG247" s="107"/>
      <c r="GH247" s="107"/>
      <c r="GI247" s="107"/>
      <c r="GJ247" s="107"/>
      <c r="GK247" s="107"/>
      <c r="GL247" s="107"/>
      <c r="GM247" s="107"/>
      <c r="GN247" s="107"/>
      <c r="GO247" s="107"/>
      <c r="GP247" s="107"/>
      <c r="GQ247" s="107"/>
      <c r="GR247" s="107"/>
      <c r="GS247" s="107"/>
      <c r="GT247" s="107"/>
      <c r="GU247" s="107"/>
      <c r="GV247" s="107"/>
      <c r="GW247" s="107"/>
      <c r="GX247" s="107"/>
      <c r="GY247" s="107"/>
      <c r="GZ247" s="107"/>
      <c r="HA247" s="107"/>
      <c r="HB247" s="107"/>
      <c r="HC247" s="107"/>
      <c r="HD247" s="107"/>
      <c r="HE247" s="107"/>
      <c r="HF247" s="107"/>
      <c r="HG247" s="107"/>
      <c r="HH247" s="107"/>
      <c r="HI247" s="107"/>
      <c r="HJ247" s="107"/>
      <c r="HK247" s="107"/>
      <c r="HL247" s="107"/>
      <c r="HM247" s="107"/>
      <c r="HN247" s="107"/>
      <c r="HO247" s="107"/>
      <c r="HP247" s="107"/>
      <c r="HQ247" s="107"/>
      <c r="HR247" s="107"/>
      <c r="HS247" s="107"/>
      <c r="HT247" s="107"/>
      <c r="HU247" s="107"/>
      <c r="HV247" s="107"/>
      <c r="HW247" s="107"/>
      <c r="HX247" s="107"/>
      <c r="HY247" s="107"/>
      <c r="HZ247" s="107"/>
      <c r="IA247" s="107"/>
      <c r="IB247" s="107"/>
      <c r="IC247" s="107"/>
      <c r="ID247" s="107"/>
      <c r="IE247" s="107"/>
      <c r="IF247" s="107"/>
      <c r="IG247" s="107"/>
      <c r="IH247" s="107"/>
      <c r="II247" s="107"/>
      <c r="IJ247" s="107"/>
      <c r="IK247" s="107"/>
      <c r="IL247" s="107"/>
      <c r="IM247" s="107"/>
      <c r="IN247" s="107"/>
      <c r="IO247" s="107"/>
      <c r="IP247" s="107"/>
      <c r="IQ247" s="107"/>
      <c r="IR247" s="107"/>
      <c r="IS247" s="107"/>
      <c r="IT247" s="107"/>
      <c r="IU247" s="107"/>
      <c r="IV247" s="107"/>
      <c r="IW247" s="107"/>
      <c r="IX247" s="107"/>
      <c r="IY247" s="107"/>
      <c r="IZ247" s="107"/>
      <c r="JA247" s="107"/>
      <c r="JB247" s="107"/>
      <c r="JC247" s="107"/>
      <c r="JD247" s="107"/>
      <c r="JE247" s="107"/>
      <c r="JF247" s="107"/>
      <c r="JG247" s="107"/>
      <c r="JH247" s="107"/>
      <c r="JI247" s="107"/>
      <c r="JJ247" s="107"/>
      <c r="JK247" s="107"/>
      <c r="JL247" s="107"/>
      <c r="JM247" s="107"/>
      <c r="JN247" s="107"/>
      <c r="JO247" s="107"/>
      <c r="JP247" s="107"/>
      <c r="JQ247" s="107"/>
      <c r="JR247" s="107"/>
      <c r="JS247" s="107"/>
      <c r="JT247" s="107"/>
      <c r="JU247" s="107"/>
      <c r="JV247" s="107"/>
      <c r="JW247" s="107"/>
      <c r="JX247" s="107"/>
      <c r="JY247" s="107"/>
      <c r="JZ247" s="107"/>
      <c r="KA247" s="107"/>
      <c r="KB247" s="107"/>
      <c r="KC247" s="107"/>
      <c r="KD247" s="107"/>
      <c r="KE247" s="107"/>
      <c r="KF247" s="107"/>
      <c r="KG247" s="107"/>
      <c r="KH247" s="107"/>
      <c r="KI247" s="107"/>
      <c r="KJ247" s="107"/>
      <c r="KK247" s="107"/>
      <c r="KL247" s="107"/>
      <c r="KM247" s="107"/>
      <c r="KN247" s="107"/>
      <c r="KO247" s="107"/>
      <c r="KP247" s="107"/>
      <c r="KQ247" s="107"/>
      <c r="KR247" s="107"/>
      <c r="KS247" s="107"/>
      <c r="KT247" s="107"/>
      <c r="KU247" s="107"/>
      <c r="KV247" s="107"/>
      <c r="KW247" s="107"/>
      <c r="KX247" s="107"/>
      <c r="KY247" s="107"/>
      <c r="KZ247" s="107"/>
      <c r="LA247" s="107"/>
      <c r="LB247" s="107"/>
      <c r="LC247" s="107"/>
      <c r="LD247" s="107"/>
      <c r="LE247" s="107"/>
      <c r="LF247" s="107"/>
      <c r="LG247" s="107"/>
      <c r="LH247" s="107"/>
      <c r="LI247" s="107"/>
      <c r="LJ247" s="107"/>
      <c r="LK247" s="107"/>
      <c r="LL247" s="107"/>
      <c r="LM247" s="107"/>
      <c r="LN247" s="107"/>
      <c r="LO247" s="107"/>
      <c r="LP247" s="107"/>
      <c r="LQ247" s="107"/>
      <c r="LR247" s="107"/>
      <c r="LS247" s="107"/>
      <c r="LT247" s="107"/>
      <c r="LU247" s="107"/>
      <c r="LV247" s="107"/>
      <c r="LW247" s="107"/>
      <c r="LX247" s="107"/>
      <c r="LY247" s="107"/>
      <c r="LZ247" s="107"/>
      <c r="MA247" s="107"/>
      <c r="MB247" s="107"/>
      <c r="MC247" s="107"/>
      <c r="MD247" s="107"/>
      <c r="ME247" s="107"/>
      <c r="MF247" s="107"/>
      <c r="MG247" s="107"/>
      <c r="MH247" s="107"/>
      <c r="MI247" s="107"/>
      <c r="MJ247" s="107"/>
      <c r="MK247" s="107"/>
      <c r="ML247" s="107"/>
      <c r="MM247" s="107"/>
      <c r="MN247" s="107"/>
      <c r="MO247" s="107"/>
      <c r="MP247" s="107"/>
      <c r="MQ247" s="107"/>
      <c r="MR247" s="107"/>
      <c r="MS247" s="107"/>
      <c r="MT247" s="107"/>
      <c r="MU247" s="107"/>
      <c r="MV247" s="107"/>
      <c r="MW247" s="107"/>
      <c r="MX247" s="107"/>
      <c r="MY247" s="107"/>
      <c r="MZ247" s="107"/>
      <c r="NA247" s="107"/>
      <c r="NB247" s="107"/>
      <c r="NC247" s="107"/>
      <c r="ND247" s="107"/>
      <c r="NE247" s="107"/>
      <c r="NF247" s="107"/>
      <c r="NG247" s="107"/>
      <c r="NH247" s="107"/>
      <c r="NI247" s="107"/>
      <c r="NJ247" s="107"/>
      <c r="NK247" s="107"/>
      <c r="NL247" s="107"/>
      <c r="NM247" s="107"/>
      <c r="NN247" s="107"/>
      <c r="NO247" s="107"/>
      <c r="NP247" s="107"/>
      <c r="NQ247" s="107"/>
      <c r="NR247" s="107"/>
      <c r="NS247" s="107"/>
      <c r="NT247" s="107"/>
      <c r="NU247" s="107"/>
      <c r="NV247" s="107"/>
      <c r="NW247" s="107"/>
      <c r="NX247" s="107"/>
      <c r="NY247" s="107"/>
      <c r="NZ247" s="107"/>
      <c r="OA247" s="107"/>
      <c r="OB247" s="107"/>
      <c r="OC247" s="107"/>
      <c r="OD247" s="107"/>
      <c r="OE247" s="107"/>
      <c r="OF247" s="107"/>
      <c r="OG247" s="107"/>
      <c r="OH247" s="107"/>
      <c r="OI247" s="107"/>
      <c r="OJ247" s="107"/>
      <c r="OK247" s="107"/>
      <c r="OL247" s="107"/>
      <c r="OM247" s="107"/>
      <c r="ON247" s="107"/>
      <c r="OO247" s="107"/>
      <c r="OP247" s="107"/>
      <c r="OQ247" s="107"/>
      <c r="OR247" s="107"/>
      <c r="OS247" s="107"/>
      <c r="OT247" s="107"/>
      <c r="OU247" s="107"/>
      <c r="OV247" s="107"/>
      <c r="OW247" s="107"/>
      <c r="OX247" s="107"/>
      <c r="OY247" s="107"/>
      <c r="OZ247" s="107"/>
      <c r="PA247" s="107"/>
      <c r="PB247" s="107"/>
      <c r="PC247" s="107"/>
      <c r="PD247" s="107"/>
      <c r="PE247" s="107"/>
      <c r="PF247" s="107"/>
      <c r="PG247" s="107"/>
      <c r="PH247" s="107"/>
      <c r="PI247" s="107"/>
      <c r="PJ247" s="107"/>
      <c r="PK247" s="107"/>
      <c r="PL247" s="107"/>
      <c r="PM247" s="107"/>
      <c r="PN247" s="107"/>
      <c r="PO247" s="107"/>
      <c r="PP247" s="107"/>
      <c r="PQ247" s="107"/>
      <c r="PR247" s="107"/>
      <c r="PS247" s="107"/>
      <c r="PT247" s="107"/>
      <c r="PU247" s="107"/>
      <c r="PV247" s="107"/>
      <c r="PW247" s="107"/>
      <c r="PX247" s="107"/>
      <c r="PY247" s="107"/>
      <c r="PZ247" s="107"/>
      <c r="QA247" s="107"/>
      <c r="QB247" s="107"/>
      <c r="QC247" s="107"/>
      <c r="QD247" s="107"/>
      <c r="QE247" s="107"/>
      <c r="QF247" s="107"/>
      <c r="QG247" s="107"/>
      <c r="QH247" s="107"/>
      <c r="QI247" s="107"/>
      <c r="QJ247" s="107"/>
      <c r="QK247" s="107"/>
      <c r="QL247" s="107"/>
      <c r="QM247" s="107"/>
      <c r="QN247" s="107"/>
      <c r="QO247" s="107"/>
      <c r="QP247" s="107"/>
      <c r="QQ247" s="107"/>
      <c r="QR247" s="107"/>
      <c r="QS247" s="107"/>
      <c r="QT247" s="107"/>
      <c r="QU247" s="107"/>
      <c r="QV247" s="107"/>
      <c r="QW247" s="107"/>
      <c r="QX247" s="107"/>
      <c r="QY247" s="107"/>
      <c r="QZ247" s="107"/>
      <c r="RA247" s="107"/>
      <c r="RB247" s="107"/>
      <c r="RC247" s="107"/>
      <c r="RD247" s="107"/>
      <c r="RE247" s="107"/>
      <c r="RF247" s="107"/>
      <c r="RG247" s="107"/>
      <c r="RH247" s="107"/>
      <c r="RI247" s="107"/>
      <c r="RJ247" s="107"/>
      <c r="RK247" s="107"/>
      <c r="RL247" s="107"/>
      <c r="RM247" s="107"/>
      <c r="RN247" s="107"/>
      <c r="RO247" s="107"/>
      <c r="RP247" s="107"/>
      <c r="RQ247" s="107"/>
      <c r="RR247" s="107"/>
      <c r="RS247" s="107"/>
      <c r="RT247" s="107"/>
      <c r="RU247" s="107"/>
      <c r="RV247" s="107"/>
      <c r="RW247" s="107"/>
      <c r="RX247" s="107"/>
      <c r="RY247" s="107"/>
      <c r="RZ247" s="107"/>
      <c r="SA247" s="107"/>
      <c r="SB247" s="107"/>
      <c r="SC247" s="107"/>
      <c r="SD247" s="107"/>
      <c r="SE247" s="107"/>
      <c r="SF247" s="107"/>
      <c r="SG247" s="107"/>
      <c r="SH247" s="107"/>
      <c r="SI247" s="107"/>
      <c r="SJ247" s="107"/>
      <c r="SK247" s="107"/>
      <c r="SL247" s="107"/>
      <c r="SM247" s="107"/>
      <c r="SN247" s="107"/>
      <c r="SO247" s="107"/>
      <c r="SP247" s="107"/>
      <c r="SQ247" s="107"/>
      <c r="SR247" s="107"/>
      <c r="SS247" s="107"/>
      <c r="ST247" s="107"/>
      <c r="SU247" s="107"/>
      <c r="SV247" s="107"/>
      <c r="SW247" s="107"/>
      <c r="SX247" s="107"/>
      <c r="SY247" s="107"/>
      <c r="SZ247" s="107"/>
      <c r="TA247" s="107"/>
      <c r="TB247" s="107"/>
      <c r="TC247" s="107"/>
      <c r="TD247" s="107"/>
      <c r="TE247" s="107"/>
      <c r="TF247" s="107"/>
      <c r="TG247" s="107"/>
      <c r="TH247" s="107"/>
      <c r="TI247" s="107"/>
      <c r="TJ247" s="107"/>
      <c r="TK247" s="107"/>
      <c r="TL247" s="107"/>
      <c r="TM247" s="107"/>
      <c r="TN247" s="107"/>
      <c r="TO247" s="107"/>
      <c r="TP247" s="107"/>
      <c r="TQ247" s="107"/>
      <c r="TR247" s="107"/>
      <c r="TS247" s="107"/>
      <c r="TT247" s="107"/>
      <c r="TU247" s="107"/>
      <c r="TV247" s="107"/>
      <c r="TW247" s="107"/>
      <c r="TX247" s="107"/>
      <c r="TY247" s="107"/>
      <c r="TZ247" s="107"/>
      <c r="UA247" s="107"/>
      <c r="UB247" s="107"/>
      <c r="UC247" s="107"/>
      <c r="UD247" s="107"/>
      <c r="UE247" s="107"/>
      <c r="UF247" s="107"/>
      <c r="UG247" s="107"/>
      <c r="UH247" s="107"/>
      <c r="UI247" s="107"/>
      <c r="UJ247" s="107"/>
      <c r="UK247" s="107"/>
      <c r="UL247" s="107"/>
      <c r="UM247" s="107"/>
      <c r="UN247" s="107"/>
      <c r="UO247" s="107"/>
      <c r="UP247" s="107"/>
      <c r="UQ247" s="107"/>
      <c r="UR247" s="107"/>
      <c r="US247" s="107"/>
      <c r="UT247" s="107"/>
      <c r="UU247" s="107"/>
      <c r="UV247" s="107"/>
      <c r="UW247" s="107"/>
      <c r="UX247" s="107"/>
      <c r="UY247" s="107"/>
      <c r="UZ247" s="107"/>
      <c r="VA247" s="107"/>
      <c r="VB247" s="107"/>
      <c r="VC247" s="107"/>
      <c r="VD247" s="107"/>
      <c r="VE247" s="107"/>
      <c r="VF247" s="107"/>
      <c r="VG247" s="107"/>
      <c r="VH247" s="107"/>
      <c r="VI247" s="107"/>
      <c r="VJ247" s="107"/>
      <c r="VK247" s="107"/>
      <c r="VL247" s="107"/>
      <c r="VM247" s="107"/>
      <c r="VN247" s="107"/>
      <c r="VO247" s="107"/>
      <c r="VP247" s="107"/>
      <c r="VQ247" s="107"/>
      <c r="VR247" s="107"/>
      <c r="VS247" s="107"/>
      <c r="VT247" s="107"/>
      <c r="VU247" s="107"/>
      <c r="VV247" s="107"/>
      <c r="VW247" s="107"/>
      <c r="VX247" s="107"/>
      <c r="VY247" s="107"/>
      <c r="VZ247" s="107"/>
      <c r="WA247" s="107"/>
      <c r="WB247" s="107"/>
      <c r="WC247" s="107"/>
      <c r="WD247" s="107"/>
      <c r="WE247" s="107"/>
      <c r="WF247" s="107"/>
      <c r="WG247" s="107"/>
      <c r="WH247" s="107"/>
      <c r="WI247" s="107"/>
      <c r="WJ247" s="107"/>
      <c r="WK247" s="107"/>
      <c r="WL247" s="107"/>
      <c r="WM247" s="107"/>
      <c r="WN247" s="107"/>
      <c r="WO247" s="107"/>
      <c r="WP247" s="107"/>
      <c r="WQ247" s="107"/>
      <c r="WR247" s="107"/>
      <c r="WS247" s="107"/>
      <c r="WT247" s="107"/>
      <c r="WU247" s="107"/>
      <c r="WV247" s="107"/>
      <c r="WW247" s="107"/>
      <c r="WX247" s="107"/>
      <c r="WY247" s="107"/>
      <c r="WZ247" s="107"/>
      <c r="XA247" s="107"/>
      <c r="XB247" s="107"/>
      <c r="XC247" s="107"/>
      <c r="XD247" s="107"/>
      <c r="XE247" s="107"/>
      <c r="XF247" s="107"/>
      <c r="XG247" s="107"/>
      <c r="XH247" s="107"/>
      <c r="XI247" s="107"/>
      <c r="XJ247" s="107"/>
      <c r="XK247" s="107"/>
      <c r="XL247" s="107"/>
      <c r="XM247" s="107"/>
      <c r="XN247" s="107"/>
      <c r="XO247" s="107"/>
      <c r="XP247" s="107"/>
      <c r="XQ247" s="107"/>
      <c r="XR247" s="107"/>
      <c r="XS247" s="107"/>
      <c r="XT247" s="107"/>
      <c r="XU247" s="107"/>
      <c r="XV247" s="107"/>
      <c r="XW247" s="107"/>
      <c r="XX247" s="107"/>
      <c r="XY247" s="107"/>
      <c r="XZ247" s="107"/>
      <c r="YA247" s="107"/>
      <c r="YB247" s="107"/>
      <c r="YC247" s="107"/>
      <c r="YD247" s="107"/>
      <c r="YE247" s="107"/>
      <c r="YF247" s="107"/>
      <c r="YG247" s="107"/>
      <c r="YH247" s="107"/>
      <c r="YI247" s="107"/>
      <c r="YJ247" s="107"/>
      <c r="YK247" s="107"/>
      <c r="YL247" s="107"/>
      <c r="YM247" s="107"/>
      <c r="YN247" s="107"/>
      <c r="YO247" s="107"/>
      <c r="YP247" s="107"/>
      <c r="YQ247" s="107"/>
      <c r="YR247" s="107"/>
      <c r="YS247" s="107"/>
      <c r="YT247" s="107"/>
      <c r="YU247" s="107"/>
      <c r="YV247" s="107"/>
      <c r="YW247" s="107"/>
      <c r="YX247" s="107"/>
      <c r="YY247" s="107"/>
      <c r="YZ247" s="107"/>
      <c r="ZA247" s="107"/>
      <c r="ZB247" s="107"/>
      <c r="ZC247" s="107"/>
      <c r="ZD247" s="107"/>
      <c r="ZE247" s="107"/>
      <c r="ZF247" s="107"/>
      <c r="ZG247" s="107"/>
      <c r="ZH247" s="107"/>
      <c r="ZI247" s="107"/>
      <c r="ZJ247" s="107"/>
      <c r="ZK247" s="107"/>
      <c r="ZL247" s="107"/>
      <c r="ZM247" s="107"/>
      <c r="ZN247" s="107"/>
      <c r="ZO247" s="107"/>
      <c r="ZP247" s="107"/>
      <c r="ZQ247" s="107"/>
      <c r="ZR247" s="107"/>
      <c r="ZS247" s="107"/>
      <c r="ZT247" s="107"/>
      <c r="ZU247" s="107"/>
      <c r="ZV247" s="107"/>
      <c r="ZW247" s="107"/>
      <c r="ZX247" s="107"/>
      <c r="ZY247" s="107"/>
      <c r="ZZ247" s="107"/>
      <c r="AAA247" s="107"/>
      <c r="AAB247" s="107"/>
      <c r="AAC247" s="107"/>
      <c r="AAD247" s="107"/>
      <c r="AAE247" s="107"/>
      <c r="AAF247" s="107"/>
      <c r="AAG247" s="107"/>
      <c r="AAH247" s="107"/>
      <c r="AAI247" s="107"/>
      <c r="AAJ247" s="107"/>
      <c r="AAK247" s="107"/>
      <c r="AAL247" s="107"/>
      <c r="AAM247" s="107"/>
      <c r="AAN247" s="107"/>
      <c r="AAO247" s="107"/>
      <c r="AAP247" s="107"/>
      <c r="AAQ247" s="107"/>
      <c r="AAR247" s="107"/>
      <c r="AAS247" s="107"/>
      <c r="AAT247" s="107"/>
      <c r="AAU247" s="107"/>
      <c r="AAV247" s="107"/>
      <c r="AAW247" s="107"/>
      <c r="AAX247" s="107"/>
      <c r="AAY247" s="107"/>
      <c r="AAZ247" s="107"/>
      <c r="ABA247" s="107"/>
      <c r="ABB247" s="107"/>
      <c r="ABC247" s="107"/>
      <c r="ABD247" s="107"/>
      <c r="ABE247" s="107"/>
      <c r="ABF247" s="107"/>
      <c r="ABG247" s="107"/>
      <c r="ABH247" s="107"/>
      <c r="ABI247" s="107"/>
      <c r="ABJ247" s="107"/>
      <c r="ABK247" s="107"/>
      <c r="ABL247" s="107"/>
      <c r="ABM247" s="107"/>
      <c r="ABN247" s="107"/>
      <c r="ABO247" s="107"/>
      <c r="ABP247" s="107"/>
      <c r="ABQ247" s="107"/>
      <c r="ABR247" s="107"/>
      <c r="ABS247" s="107"/>
      <c r="ABT247" s="107"/>
      <c r="ABU247" s="107"/>
      <c r="ABV247" s="107"/>
      <c r="ABW247" s="107"/>
      <c r="ABX247" s="107"/>
      <c r="ABY247" s="107"/>
      <c r="ABZ247" s="107"/>
      <c r="ACA247" s="107"/>
      <c r="ACB247" s="107"/>
      <c r="ACC247" s="107"/>
      <c r="ACD247" s="107"/>
      <c r="ACE247" s="107"/>
      <c r="ACF247" s="107"/>
      <c r="ACG247" s="107"/>
      <c r="ACH247" s="107"/>
      <c r="ACI247" s="107"/>
      <c r="ACJ247" s="107"/>
      <c r="ACK247" s="107"/>
      <c r="ACL247" s="107"/>
      <c r="ACM247" s="107"/>
      <c r="ACN247" s="107"/>
      <c r="ACO247" s="107"/>
      <c r="ACP247" s="107"/>
      <c r="ACQ247" s="107"/>
      <c r="ACR247" s="107"/>
      <c r="ACS247" s="107"/>
      <c r="ACT247" s="107"/>
      <c r="ACU247" s="107"/>
      <c r="ACV247" s="107"/>
      <c r="ACW247" s="107"/>
      <c r="ACX247" s="107"/>
      <c r="ACY247" s="107"/>
      <c r="ACZ247" s="107"/>
      <c r="ADA247" s="107"/>
    </row>
    <row r="248" spans="1:781" s="83" customFormat="1" ht="15.6" x14ac:dyDescent="0.3">
      <c r="A248" s="58">
        <v>1</v>
      </c>
      <c r="B248" s="46" t="s">
        <v>743</v>
      </c>
      <c r="C248" s="24" t="s">
        <v>118</v>
      </c>
      <c r="D248" s="25" t="s">
        <v>176</v>
      </c>
      <c r="E248" s="25" t="s">
        <v>377</v>
      </c>
      <c r="F248" s="25">
        <v>25</v>
      </c>
      <c r="G248" s="81">
        <v>27000000</v>
      </c>
      <c r="H248" s="25">
        <v>1</v>
      </c>
      <c r="I248" s="25" t="s">
        <v>44</v>
      </c>
      <c r="J248" s="25" t="s">
        <v>100</v>
      </c>
      <c r="K248" s="27">
        <v>1981</v>
      </c>
      <c r="L248" s="28">
        <v>29606</v>
      </c>
      <c r="M248" s="29">
        <v>3500000</v>
      </c>
      <c r="N248" s="30">
        <v>1.3</v>
      </c>
      <c r="O248" s="30"/>
      <c r="P248" s="31" t="s">
        <v>496</v>
      </c>
      <c r="Q248" s="32"/>
      <c r="R248" s="33"/>
      <c r="S248" s="34" t="str">
        <f t="shared" si="53"/>
        <v>Fe</v>
      </c>
      <c r="T248" s="35"/>
      <c r="U248" s="35"/>
      <c r="V248" s="35"/>
      <c r="W248" s="35"/>
      <c r="X248" s="35"/>
      <c r="Y248" s="35"/>
      <c r="Z248" s="35"/>
      <c r="AA248" s="1"/>
      <c r="AB248" s="36">
        <f t="shared" si="52"/>
        <v>1.8453560034439616</v>
      </c>
      <c r="AC248" s="36">
        <f t="shared" si="54"/>
        <v>3.3333333333333333E-2</v>
      </c>
      <c r="AD248" s="36">
        <f t="shared" si="55"/>
        <v>0</v>
      </c>
      <c r="AE248" s="36">
        <f t="shared" si="60"/>
        <v>1.878689336777295</v>
      </c>
      <c r="AF248" s="37"/>
      <c r="AG248" s="37">
        <f t="shared" si="57"/>
        <v>1.878689336777295</v>
      </c>
      <c r="AH248" s="37">
        <f t="shared" si="58"/>
        <v>0</v>
      </c>
      <c r="AI248" s="37">
        <f t="shared" si="59"/>
        <v>0</v>
      </c>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row>
    <row r="249" spans="1:781" s="83" customFormat="1" ht="15.6" x14ac:dyDescent="0.3">
      <c r="A249" s="42">
        <v>3</v>
      </c>
      <c r="B249" s="46" t="s">
        <v>744</v>
      </c>
      <c r="C249" s="24" t="s">
        <v>239</v>
      </c>
      <c r="D249" s="25" t="s">
        <v>400</v>
      </c>
      <c r="E249" s="25" t="s">
        <v>330</v>
      </c>
      <c r="F249" s="25"/>
      <c r="G249" s="81">
        <v>24700000</v>
      </c>
      <c r="H249" s="25">
        <v>1</v>
      </c>
      <c r="I249" s="25" t="s">
        <v>51</v>
      </c>
      <c r="J249" s="25" t="s">
        <v>100</v>
      </c>
      <c r="K249" s="27">
        <v>1981</v>
      </c>
      <c r="L249" s="93">
        <v>1981</v>
      </c>
      <c r="M249" s="29"/>
      <c r="N249" s="30"/>
      <c r="O249" s="30"/>
      <c r="P249" s="31" t="s">
        <v>32</v>
      </c>
      <c r="Q249" s="32"/>
      <c r="R249" s="104" t="s">
        <v>398</v>
      </c>
      <c r="S249" s="34" t="str">
        <f t="shared" si="53"/>
        <v>P</v>
      </c>
      <c r="T249" s="105"/>
      <c r="U249" s="105"/>
      <c r="V249" s="105"/>
      <c r="W249" s="105"/>
      <c r="X249" s="105"/>
      <c r="Y249" s="105"/>
      <c r="Z249" s="105"/>
      <c r="AA249" s="106"/>
      <c r="AB249" s="36">
        <f t="shared" si="52"/>
        <v>0</v>
      </c>
      <c r="AC249" s="36">
        <f t="shared" si="54"/>
        <v>0</v>
      </c>
      <c r="AD249" s="36">
        <f t="shared" si="55"/>
        <v>0</v>
      </c>
      <c r="AE249" s="36">
        <f t="shared" si="60"/>
        <v>0</v>
      </c>
      <c r="AF249" s="37"/>
      <c r="AG249" s="37">
        <f t="shared" si="57"/>
        <v>0</v>
      </c>
      <c r="AH249" s="37">
        <f t="shared" si="58"/>
        <v>0</v>
      </c>
      <c r="AI249" s="37">
        <f t="shared" si="59"/>
        <v>0</v>
      </c>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c r="DF249" s="107"/>
      <c r="DG249" s="107"/>
      <c r="DH249" s="107"/>
      <c r="DI249" s="107"/>
      <c r="DJ249" s="107"/>
      <c r="DK249" s="107"/>
      <c r="DL249" s="107"/>
      <c r="DM249" s="107"/>
      <c r="DN249" s="107"/>
      <c r="DO249" s="107"/>
      <c r="DP249" s="107"/>
      <c r="DQ249" s="107"/>
      <c r="DR249" s="107"/>
      <c r="DS249" s="107"/>
      <c r="DT249" s="107"/>
      <c r="DU249" s="107"/>
      <c r="DV249" s="107"/>
      <c r="DW249" s="107"/>
      <c r="DX249" s="107"/>
      <c r="DY249" s="107"/>
      <c r="DZ249" s="107"/>
      <c r="EA249" s="107"/>
      <c r="EB249" s="107"/>
      <c r="EC249" s="107"/>
      <c r="ED249" s="107"/>
      <c r="EE249" s="107"/>
      <c r="EF249" s="107"/>
      <c r="EG249" s="107"/>
      <c r="EH249" s="107"/>
      <c r="EI249" s="107"/>
      <c r="EJ249" s="107"/>
      <c r="EK249" s="107"/>
      <c r="EL249" s="107"/>
      <c r="EM249" s="107"/>
      <c r="EN249" s="107"/>
      <c r="EO249" s="107"/>
      <c r="EP249" s="107"/>
      <c r="EQ249" s="107"/>
      <c r="ER249" s="107"/>
      <c r="ES249" s="107"/>
      <c r="ET249" s="107"/>
      <c r="EU249" s="107"/>
      <c r="EV249" s="107"/>
      <c r="EW249" s="107"/>
      <c r="EX249" s="107"/>
      <c r="EY249" s="107"/>
      <c r="EZ249" s="107"/>
      <c r="FA249" s="107"/>
      <c r="FB249" s="107"/>
      <c r="FC249" s="107"/>
      <c r="FD249" s="107"/>
      <c r="FE249" s="107"/>
      <c r="FF249" s="107"/>
      <c r="FG249" s="107"/>
      <c r="FH249" s="107"/>
      <c r="FI249" s="107"/>
      <c r="FJ249" s="107"/>
      <c r="FK249" s="107"/>
      <c r="FL249" s="107"/>
      <c r="FM249" s="107"/>
      <c r="FN249" s="107"/>
      <c r="FO249" s="107"/>
      <c r="FP249" s="107"/>
      <c r="FQ249" s="107"/>
      <c r="FR249" s="107"/>
      <c r="FS249" s="107"/>
      <c r="FT249" s="107"/>
      <c r="FU249" s="107"/>
      <c r="FV249" s="107"/>
      <c r="FW249" s="107"/>
      <c r="FX249" s="107"/>
      <c r="FY249" s="107"/>
      <c r="FZ249" s="107"/>
      <c r="GA249" s="107"/>
      <c r="GB249" s="107"/>
      <c r="GC249" s="107"/>
      <c r="GD249" s="107"/>
      <c r="GE249" s="107"/>
      <c r="GF249" s="107"/>
      <c r="GG249" s="107"/>
      <c r="GH249" s="107"/>
      <c r="GI249" s="107"/>
      <c r="GJ249" s="107"/>
      <c r="GK249" s="107"/>
      <c r="GL249" s="107"/>
      <c r="GM249" s="107"/>
      <c r="GN249" s="107"/>
      <c r="GO249" s="107"/>
      <c r="GP249" s="107"/>
      <c r="GQ249" s="107"/>
      <c r="GR249" s="107"/>
      <c r="GS249" s="107"/>
      <c r="GT249" s="107"/>
      <c r="GU249" s="107"/>
      <c r="GV249" s="107"/>
      <c r="GW249" s="107"/>
      <c r="GX249" s="107"/>
      <c r="GY249" s="107"/>
      <c r="GZ249" s="107"/>
      <c r="HA249" s="107"/>
      <c r="HB249" s="107"/>
      <c r="HC249" s="107"/>
      <c r="HD249" s="107"/>
      <c r="HE249" s="107"/>
      <c r="HF249" s="107"/>
      <c r="HG249" s="107"/>
      <c r="HH249" s="107"/>
      <c r="HI249" s="107"/>
      <c r="HJ249" s="107"/>
      <c r="HK249" s="107"/>
      <c r="HL249" s="107"/>
      <c r="HM249" s="107"/>
      <c r="HN249" s="107"/>
      <c r="HO249" s="107"/>
      <c r="HP249" s="107"/>
      <c r="HQ249" s="107"/>
      <c r="HR249" s="107"/>
      <c r="HS249" s="107"/>
      <c r="HT249" s="107"/>
      <c r="HU249" s="107"/>
      <c r="HV249" s="107"/>
      <c r="HW249" s="107"/>
      <c r="HX249" s="107"/>
      <c r="HY249" s="107"/>
      <c r="HZ249" s="107"/>
      <c r="IA249" s="107"/>
      <c r="IB249" s="107"/>
      <c r="IC249" s="107"/>
      <c r="ID249" s="107"/>
      <c r="IE249" s="107"/>
      <c r="IF249" s="107"/>
      <c r="IG249" s="107"/>
      <c r="IH249" s="107"/>
      <c r="II249" s="107"/>
      <c r="IJ249" s="107"/>
      <c r="IK249" s="107"/>
      <c r="IL249" s="107"/>
      <c r="IM249" s="107"/>
      <c r="IN249" s="107"/>
      <c r="IO249" s="107"/>
      <c r="IP249" s="107"/>
      <c r="IQ249" s="107"/>
      <c r="IR249" s="107"/>
      <c r="IS249" s="107"/>
      <c r="IT249" s="107"/>
      <c r="IU249" s="107"/>
      <c r="IV249" s="107"/>
      <c r="IW249" s="107"/>
      <c r="IX249" s="107"/>
      <c r="IY249" s="107"/>
      <c r="IZ249" s="107"/>
      <c r="JA249" s="107"/>
      <c r="JB249" s="107"/>
      <c r="JC249" s="107"/>
      <c r="JD249" s="107"/>
      <c r="JE249" s="107"/>
      <c r="JF249" s="107"/>
      <c r="JG249" s="107"/>
      <c r="JH249" s="107"/>
      <c r="JI249" s="107"/>
      <c r="JJ249" s="107"/>
      <c r="JK249" s="107"/>
      <c r="JL249" s="107"/>
      <c r="JM249" s="107"/>
      <c r="JN249" s="107"/>
      <c r="JO249" s="107"/>
      <c r="JP249" s="107"/>
      <c r="JQ249" s="107"/>
      <c r="JR249" s="107"/>
      <c r="JS249" s="107"/>
      <c r="JT249" s="107"/>
      <c r="JU249" s="107"/>
      <c r="JV249" s="107"/>
      <c r="JW249" s="107"/>
      <c r="JX249" s="107"/>
      <c r="JY249" s="107"/>
      <c r="JZ249" s="107"/>
      <c r="KA249" s="107"/>
      <c r="KB249" s="107"/>
      <c r="KC249" s="107"/>
      <c r="KD249" s="107"/>
      <c r="KE249" s="107"/>
      <c r="KF249" s="107"/>
      <c r="KG249" s="107"/>
      <c r="KH249" s="107"/>
      <c r="KI249" s="107"/>
      <c r="KJ249" s="107"/>
      <c r="KK249" s="107"/>
      <c r="KL249" s="107"/>
      <c r="KM249" s="107"/>
      <c r="KN249" s="107"/>
      <c r="KO249" s="107"/>
      <c r="KP249" s="107"/>
      <c r="KQ249" s="107"/>
      <c r="KR249" s="107"/>
      <c r="KS249" s="107"/>
      <c r="KT249" s="107"/>
      <c r="KU249" s="107"/>
      <c r="KV249" s="107"/>
      <c r="KW249" s="107"/>
      <c r="KX249" s="107"/>
      <c r="KY249" s="107"/>
      <c r="KZ249" s="107"/>
      <c r="LA249" s="107"/>
      <c r="LB249" s="107"/>
      <c r="LC249" s="107"/>
      <c r="LD249" s="107"/>
      <c r="LE249" s="107"/>
      <c r="LF249" s="107"/>
      <c r="LG249" s="107"/>
      <c r="LH249" s="107"/>
      <c r="LI249" s="107"/>
      <c r="LJ249" s="107"/>
      <c r="LK249" s="107"/>
      <c r="LL249" s="107"/>
      <c r="LM249" s="107"/>
      <c r="LN249" s="107"/>
      <c r="LO249" s="107"/>
      <c r="LP249" s="107"/>
      <c r="LQ249" s="107"/>
      <c r="LR249" s="107"/>
      <c r="LS249" s="107"/>
      <c r="LT249" s="107"/>
      <c r="LU249" s="107"/>
      <c r="LV249" s="107"/>
      <c r="LW249" s="107"/>
      <c r="LX249" s="107"/>
      <c r="LY249" s="107"/>
      <c r="LZ249" s="107"/>
      <c r="MA249" s="107"/>
      <c r="MB249" s="107"/>
      <c r="MC249" s="107"/>
      <c r="MD249" s="107"/>
      <c r="ME249" s="107"/>
      <c r="MF249" s="107"/>
      <c r="MG249" s="107"/>
      <c r="MH249" s="107"/>
      <c r="MI249" s="107"/>
      <c r="MJ249" s="107"/>
      <c r="MK249" s="107"/>
      <c r="ML249" s="107"/>
      <c r="MM249" s="107"/>
      <c r="MN249" s="107"/>
      <c r="MO249" s="107"/>
      <c r="MP249" s="107"/>
      <c r="MQ249" s="107"/>
      <c r="MR249" s="107"/>
      <c r="MS249" s="107"/>
      <c r="MT249" s="107"/>
      <c r="MU249" s="107"/>
      <c r="MV249" s="107"/>
      <c r="MW249" s="107"/>
      <c r="MX249" s="107"/>
      <c r="MY249" s="107"/>
      <c r="MZ249" s="107"/>
      <c r="NA249" s="107"/>
      <c r="NB249" s="107"/>
      <c r="NC249" s="107"/>
      <c r="ND249" s="107"/>
      <c r="NE249" s="107"/>
      <c r="NF249" s="107"/>
      <c r="NG249" s="107"/>
      <c r="NH249" s="107"/>
      <c r="NI249" s="107"/>
      <c r="NJ249" s="107"/>
      <c r="NK249" s="107"/>
      <c r="NL249" s="107"/>
      <c r="NM249" s="107"/>
      <c r="NN249" s="107"/>
      <c r="NO249" s="107"/>
      <c r="NP249" s="107"/>
      <c r="NQ249" s="107"/>
      <c r="NR249" s="107"/>
      <c r="NS249" s="107"/>
      <c r="NT249" s="107"/>
      <c r="NU249" s="107"/>
      <c r="NV249" s="107"/>
      <c r="NW249" s="107"/>
      <c r="NX249" s="107"/>
      <c r="NY249" s="107"/>
      <c r="NZ249" s="107"/>
      <c r="OA249" s="107"/>
      <c r="OB249" s="107"/>
      <c r="OC249" s="107"/>
      <c r="OD249" s="107"/>
      <c r="OE249" s="107"/>
      <c r="OF249" s="107"/>
      <c r="OG249" s="107"/>
      <c r="OH249" s="107"/>
      <c r="OI249" s="107"/>
      <c r="OJ249" s="107"/>
      <c r="OK249" s="107"/>
      <c r="OL249" s="107"/>
      <c r="OM249" s="107"/>
      <c r="ON249" s="107"/>
      <c r="OO249" s="107"/>
      <c r="OP249" s="107"/>
      <c r="OQ249" s="107"/>
      <c r="OR249" s="107"/>
      <c r="OS249" s="107"/>
      <c r="OT249" s="107"/>
      <c r="OU249" s="107"/>
      <c r="OV249" s="107"/>
      <c r="OW249" s="107"/>
      <c r="OX249" s="107"/>
      <c r="OY249" s="107"/>
      <c r="OZ249" s="107"/>
      <c r="PA249" s="107"/>
      <c r="PB249" s="107"/>
      <c r="PC249" s="107"/>
      <c r="PD249" s="107"/>
      <c r="PE249" s="107"/>
      <c r="PF249" s="107"/>
      <c r="PG249" s="107"/>
      <c r="PH249" s="107"/>
      <c r="PI249" s="107"/>
      <c r="PJ249" s="107"/>
      <c r="PK249" s="107"/>
      <c r="PL249" s="107"/>
      <c r="PM249" s="107"/>
      <c r="PN249" s="107"/>
      <c r="PO249" s="107"/>
      <c r="PP249" s="107"/>
      <c r="PQ249" s="107"/>
      <c r="PR249" s="107"/>
      <c r="PS249" s="107"/>
      <c r="PT249" s="107"/>
      <c r="PU249" s="107"/>
      <c r="PV249" s="107"/>
      <c r="PW249" s="107"/>
      <c r="PX249" s="107"/>
      <c r="PY249" s="107"/>
      <c r="PZ249" s="107"/>
      <c r="QA249" s="107"/>
      <c r="QB249" s="107"/>
      <c r="QC249" s="107"/>
      <c r="QD249" s="107"/>
      <c r="QE249" s="107"/>
      <c r="QF249" s="107"/>
      <c r="QG249" s="107"/>
      <c r="QH249" s="107"/>
      <c r="QI249" s="107"/>
      <c r="QJ249" s="107"/>
      <c r="QK249" s="107"/>
      <c r="QL249" s="107"/>
      <c r="QM249" s="107"/>
      <c r="QN249" s="107"/>
      <c r="QO249" s="107"/>
      <c r="QP249" s="107"/>
      <c r="QQ249" s="107"/>
      <c r="QR249" s="107"/>
      <c r="QS249" s="107"/>
      <c r="QT249" s="107"/>
      <c r="QU249" s="107"/>
      <c r="QV249" s="107"/>
      <c r="QW249" s="107"/>
      <c r="QX249" s="107"/>
      <c r="QY249" s="107"/>
      <c r="QZ249" s="107"/>
      <c r="RA249" s="107"/>
      <c r="RB249" s="107"/>
      <c r="RC249" s="107"/>
      <c r="RD249" s="107"/>
      <c r="RE249" s="107"/>
      <c r="RF249" s="107"/>
      <c r="RG249" s="107"/>
      <c r="RH249" s="107"/>
      <c r="RI249" s="107"/>
      <c r="RJ249" s="107"/>
      <c r="RK249" s="107"/>
      <c r="RL249" s="107"/>
      <c r="RM249" s="107"/>
      <c r="RN249" s="107"/>
      <c r="RO249" s="107"/>
      <c r="RP249" s="107"/>
      <c r="RQ249" s="107"/>
      <c r="RR249" s="107"/>
      <c r="RS249" s="107"/>
      <c r="RT249" s="107"/>
      <c r="RU249" s="107"/>
      <c r="RV249" s="107"/>
      <c r="RW249" s="107"/>
      <c r="RX249" s="107"/>
      <c r="RY249" s="107"/>
      <c r="RZ249" s="107"/>
      <c r="SA249" s="107"/>
      <c r="SB249" s="107"/>
      <c r="SC249" s="107"/>
      <c r="SD249" s="107"/>
      <c r="SE249" s="107"/>
      <c r="SF249" s="107"/>
      <c r="SG249" s="107"/>
      <c r="SH249" s="107"/>
      <c r="SI249" s="107"/>
      <c r="SJ249" s="107"/>
      <c r="SK249" s="107"/>
      <c r="SL249" s="107"/>
      <c r="SM249" s="107"/>
      <c r="SN249" s="107"/>
      <c r="SO249" s="107"/>
      <c r="SP249" s="107"/>
      <c r="SQ249" s="107"/>
      <c r="SR249" s="107"/>
      <c r="SS249" s="107"/>
      <c r="ST249" s="107"/>
      <c r="SU249" s="107"/>
      <c r="SV249" s="107"/>
      <c r="SW249" s="107"/>
      <c r="SX249" s="107"/>
      <c r="SY249" s="107"/>
      <c r="SZ249" s="107"/>
      <c r="TA249" s="107"/>
      <c r="TB249" s="107"/>
      <c r="TC249" s="107"/>
      <c r="TD249" s="107"/>
      <c r="TE249" s="107"/>
      <c r="TF249" s="107"/>
      <c r="TG249" s="107"/>
      <c r="TH249" s="107"/>
      <c r="TI249" s="107"/>
      <c r="TJ249" s="107"/>
      <c r="TK249" s="107"/>
      <c r="TL249" s="107"/>
      <c r="TM249" s="107"/>
      <c r="TN249" s="107"/>
      <c r="TO249" s="107"/>
      <c r="TP249" s="107"/>
      <c r="TQ249" s="107"/>
      <c r="TR249" s="107"/>
      <c r="TS249" s="107"/>
      <c r="TT249" s="107"/>
      <c r="TU249" s="107"/>
      <c r="TV249" s="107"/>
      <c r="TW249" s="107"/>
      <c r="TX249" s="107"/>
      <c r="TY249" s="107"/>
      <c r="TZ249" s="107"/>
      <c r="UA249" s="107"/>
      <c r="UB249" s="107"/>
      <c r="UC249" s="107"/>
      <c r="UD249" s="107"/>
      <c r="UE249" s="107"/>
      <c r="UF249" s="107"/>
      <c r="UG249" s="107"/>
      <c r="UH249" s="107"/>
      <c r="UI249" s="107"/>
      <c r="UJ249" s="107"/>
      <c r="UK249" s="107"/>
      <c r="UL249" s="107"/>
      <c r="UM249" s="107"/>
      <c r="UN249" s="107"/>
      <c r="UO249" s="107"/>
      <c r="UP249" s="107"/>
      <c r="UQ249" s="107"/>
      <c r="UR249" s="107"/>
      <c r="US249" s="107"/>
      <c r="UT249" s="107"/>
      <c r="UU249" s="107"/>
      <c r="UV249" s="107"/>
      <c r="UW249" s="107"/>
      <c r="UX249" s="107"/>
      <c r="UY249" s="107"/>
      <c r="UZ249" s="107"/>
      <c r="VA249" s="107"/>
      <c r="VB249" s="107"/>
      <c r="VC249" s="107"/>
      <c r="VD249" s="107"/>
      <c r="VE249" s="107"/>
      <c r="VF249" s="107"/>
      <c r="VG249" s="107"/>
      <c r="VH249" s="107"/>
      <c r="VI249" s="107"/>
      <c r="VJ249" s="107"/>
      <c r="VK249" s="107"/>
      <c r="VL249" s="107"/>
      <c r="VM249" s="107"/>
      <c r="VN249" s="107"/>
      <c r="VO249" s="107"/>
      <c r="VP249" s="107"/>
      <c r="VQ249" s="107"/>
      <c r="VR249" s="107"/>
      <c r="VS249" s="107"/>
      <c r="VT249" s="107"/>
      <c r="VU249" s="107"/>
      <c r="VV249" s="107"/>
      <c r="VW249" s="107"/>
      <c r="VX249" s="107"/>
      <c r="VY249" s="107"/>
      <c r="VZ249" s="107"/>
      <c r="WA249" s="107"/>
      <c r="WB249" s="107"/>
      <c r="WC249" s="107"/>
      <c r="WD249" s="107"/>
      <c r="WE249" s="107"/>
      <c r="WF249" s="107"/>
      <c r="WG249" s="107"/>
      <c r="WH249" s="107"/>
      <c r="WI249" s="107"/>
      <c r="WJ249" s="107"/>
      <c r="WK249" s="107"/>
      <c r="WL249" s="107"/>
      <c r="WM249" s="107"/>
      <c r="WN249" s="107"/>
      <c r="WO249" s="107"/>
      <c r="WP249" s="107"/>
      <c r="WQ249" s="107"/>
      <c r="WR249" s="107"/>
      <c r="WS249" s="107"/>
      <c r="WT249" s="107"/>
      <c r="WU249" s="107"/>
      <c r="WV249" s="107"/>
      <c r="WW249" s="107"/>
      <c r="WX249" s="107"/>
      <c r="WY249" s="107"/>
      <c r="WZ249" s="107"/>
      <c r="XA249" s="107"/>
      <c r="XB249" s="107"/>
      <c r="XC249" s="107"/>
      <c r="XD249" s="107"/>
      <c r="XE249" s="107"/>
      <c r="XF249" s="107"/>
      <c r="XG249" s="107"/>
      <c r="XH249" s="107"/>
      <c r="XI249" s="107"/>
      <c r="XJ249" s="107"/>
      <c r="XK249" s="107"/>
      <c r="XL249" s="107"/>
      <c r="XM249" s="107"/>
      <c r="XN249" s="107"/>
      <c r="XO249" s="107"/>
      <c r="XP249" s="107"/>
      <c r="XQ249" s="107"/>
      <c r="XR249" s="107"/>
      <c r="XS249" s="107"/>
      <c r="XT249" s="107"/>
      <c r="XU249" s="107"/>
      <c r="XV249" s="107"/>
      <c r="XW249" s="107"/>
      <c r="XX249" s="107"/>
      <c r="XY249" s="107"/>
      <c r="XZ249" s="107"/>
      <c r="YA249" s="107"/>
      <c r="YB249" s="107"/>
      <c r="YC249" s="107"/>
      <c r="YD249" s="107"/>
      <c r="YE249" s="107"/>
      <c r="YF249" s="107"/>
      <c r="YG249" s="107"/>
      <c r="YH249" s="107"/>
      <c r="YI249" s="107"/>
      <c r="YJ249" s="107"/>
      <c r="YK249" s="107"/>
      <c r="YL249" s="107"/>
      <c r="YM249" s="107"/>
      <c r="YN249" s="107"/>
      <c r="YO249" s="107"/>
      <c r="YP249" s="107"/>
      <c r="YQ249" s="107"/>
      <c r="YR249" s="107"/>
      <c r="YS249" s="107"/>
      <c r="YT249" s="107"/>
      <c r="YU249" s="107"/>
      <c r="YV249" s="107"/>
      <c r="YW249" s="107"/>
      <c r="YX249" s="107"/>
      <c r="YY249" s="107"/>
      <c r="YZ249" s="107"/>
      <c r="ZA249" s="107"/>
      <c r="ZB249" s="107"/>
      <c r="ZC249" s="107"/>
      <c r="ZD249" s="107"/>
      <c r="ZE249" s="107"/>
      <c r="ZF249" s="107"/>
      <c r="ZG249" s="107"/>
      <c r="ZH249" s="107"/>
      <c r="ZI249" s="107"/>
      <c r="ZJ249" s="107"/>
      <c r="ZK249" s="107"/>
      <c r="ZL249" s="107"/>
      <c r="ZM249" s="107"/>
      <c r="ZN249" s="107"/>
      <c r="ZO249" s="107"/>
      <c r="ZP249" s="107"/>
      <c r="ZQ249" s="107"/>
      <c r="ZR249" s="107"/>
      <c r="ZS249" s="107"/>
      <c r="ZT249" s="107"/>
      <c r="ZU249" s="107"/>
      <c r="ZV249" s="107"/>
      <c r="ZW249" s="107"/>
      <c r="ZX249" s="107"/>
      <c r="ZY249" s="107"/>
      <c r="ZZ249" s="107"/>
      <c r="AAA249" s="107"/>
      <c r="AAB249" s="107"/>
      <c r="AAC249" s="107"/>
      <c r="AAD249" s="107"/>
      <c r="AAE249" s="107"/>
      <c r="AAF249" s="107"/>
      <c r="AAG249" s="107"/>
      <c r="AAH249" s="107"/>
      <c r="AAI249" s="107"/>
      <c r="AAJ249" s="107"/>
      <c r="AAK249" s="107"/>
      <c r="AAL249" s="107"/>
      <c r="AAM249" s="107"/>
      <c r="AAN249" s="107"/>
      <c r="AAO249" s="107"/>
      <c r="AAP249" s="107"/>
      <c r="AAQ249" s="107"/>
      <c r="AAR249" s="107"/>
      <c r="AAS249" s="107"/>
      <c r="AAT249" s="107"/>
      <c r="AAU249" s="107"/>
      <c r="AAV249" s="107"/>
      <c r="AAW249" s="107"/>
      <c r="AAX249" s="107"/>
      <c r="AAY249" s="107"/>
      <c r="AAZ249" s="107"/>
      <c r="ABA249" s="107"/>
      <c r="ABB249" s="107"/>
      <c r="ABC249" s="107"/>
      <c r="ABD249" s="107"/>
      <c r="ABE249" s="107"/>
      <c r="ABF249" s="107"/>
      <c r="ABG249" s="107"/>
      <c r="ABH249" s="107"/>
      <c r="ABI249" s="107"/>
      <c r="ABJ249" s="107"/>
      <c r="ABK249" s="107"/>
      <c r="ABL249" s="107"/>
      <c r="ABM249" s="107"/>
      <c r="ABN249" s="107"/>
      <c r="ABO249" s="107"/>
      <c r="ABP249" s="107"/>
      <c r="ABQ249" s="107"/>
      <c r="ABR249" s="107"/>
      <c r="ABS249" s="107"/>
      <c r="ABT249" s="107"/>
      <c r="ABU249" s="107"/>
      <c r="ABV249" s="107"/>
      <c r="ABW249" s="107"/>
      <c r="ABX249" s="107"/>
      <c r="ABY249" s="107"/>
      <c r="ABZ249" s="107"/>
      <c r="ACA249" s="107"/>
      <c r="ACB249" s="107"/>
      <c r="ACC249" s="107"/>
      <c r="ACD249" s="107"/>
      <c r="ACE249" s="107"/>
      <c r="ACF249" s="107"/>
      <c r="ACG249" s="107"/>
      <c r="ACH249" s="107"/>
      <c r="ACI249" s="107"/>
      <c r="ACJ249" s="107"/>
      <c r="ACK249" s="107"/>
      <c r="ACL249" s="107"/>
      <c r="ACM249" s="107"/>
      <c r="ACN249" s="107"/>
      <c r="ACO249" s="107"/>
      <c r="ACP249" s="107"/>
      <c r="ACQ249" s="107"/>
      <c r="ACR249" s="107"/>
      <c r="ACS249" s="107"/>
      <c r="ACT249" s="107"/>
      <c r="ACU249" s="107"/>
      <c r="ACV249" s="107"/>
      <c r="ACW249" s="107"/>
      <c r="ACX249" s="107"/>
      <c r="ACY249" s="107"/>
      <c r="ACZ249" s="107"/>
      <c r="ADA249" s="107"/>
    </row>
    <row r="250" spans="1:781" s="83" customFormat="1" ht="15.6" x14ac:dyDescent="0.3">
      <c r="A250" s="42">
        <v>3</v>
      </c>
      <c r="B250" s="46" t="s">
        <v>745</v>
      </c>
      <c r="C250" s="24" t="s">
        <v>56</v>
      </c>
      <c r="D250" s="25"/>
      <c r="E250" s="25"/>
      <c r="F250" s="25"/>
      <c r="G250" s="81"/>
      <c r="H250" s="25">
        <v>1</v>
      </c>
      <c r="I250" s="25" t="s">
        <v>44</v>
      </c>
      <c r="J250" s="25" t="s">
        <v>360</v>
      </c>
      <c r="K250" s="27">
        <v>1981</v>
      </c>
      <c r="L250" s="93">
        <v>1981</v>
      </c>
      <c r="M250" s="29"/>
      <c r="N250" s="30"/>
      <c r="O250" s="30"/>
      <c r="P250" s="31" t="s">
        <v>32</v>
      </c>
      <c r="Q250" s="32"/>
      <c r="R250" s="104"/>
      <c r="S250" s="34" t="str">
        <f t="shared" si="53"/>
        <v>Cu</v>
      </c>
      <c r="T250" s="105"/>
      <c r="U250" s="105"/>
      <c r="V250" s="105"/>
      <c r="W250" s="105"/>
      <c r="X250" s="105"/>
      <c r="Y250" s="105"/>
      <c r="Z250" s="105"/>
      <c r="AA250" s="106"/>
      <c r="AB250" s="36">
        <f t="shared" si="52"/>
        <v>0</v>
      </c>
      <c r="AC250" s="36">
        <f t="shared" si="54"/>
        <v>0</v>
      </c>
      <c r="AD250" s="36">
        <f t="shared" si="55"/>
        <v>0</v>
      </c>
      <c r="AE250" s="36">
        <f t="shared" si="60"/>
        <v>0</v>
      </c>
      <c r="AF250" s="37"/>
      <c r="AG250" s="37">
        <f t="shared" si="57"/>
        <v>0</v>
      </c>
      <c r="AH250" s="37">
        <f t="shared" si="58"/>
        <v>0</v>
      </c>
      <c r="AI250" s="37">
        <f t="shared" si="59"/>
        <v>0</v>
      </c>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7"/>
      <c r="DC250" s="107"/>
      <c r="DD250" s="107"/>
      <c r="DE250" s="107"/>
      <c r="DF250" s="107"/>
      <c r="DG250" s="107"/>
      <c r="DH250" s="107"/>
      <c r="DI250" s="107"/>
      <c r="DJ250" s="107"/>
      <c r="DK250" s="107"/>
      <c r="DL250" s="107"/>
      <c r="DM250" s="107"/>
      <c r="DN250" s="107"/>
      <c r="DO250" s="107"/>
      <c r="DP250" s="107"/>
      <c r="DQ250" s="107"/>
      <c r="DR250" s="107"/>
      <c r="DS250" s="107"/>
      <c r="DT250" s="107"/>
      <c r="DU250" s="107"/>
      <c r="DV250" s="107"/>
      <c r="DW250" s="107"/>
      <c r="DX250" s="107"/>
      <c r="DY250" s="107"/>
      <c r="DZ250" s="107"/>
      <c r="EA250" s="107"/>
      <c r="EB250" s="107"/>
      <c r="EC250" s="107"/>
      <c r="ED250" s="107"/>
      <c r="EE250" s="107"/>
      <c r="EF250" s="107"/>
      <c r="EG250" s="107"/>
      <c r="EH250" s="107"/>
      <c r="EI250" s="107"/>
      <c r="EJ250" s="107"/>
      <c r="EK250" s="107"/>
      <c r="EL250" s="107"/>
      <c r="EM250" s="107"/>
      <c r="EN250" s="107"/>
      <c r="EO250" s="107"/>
      <c r="EP250" s="107"/>
      <c r="EQ250" s="107"/>
      <c r="ER250" s="107"/>
      <c r="ES250" s="107"/>
      <c r="ET250" s="107"/>
      <c r="EU250" s="107"/>
      <c r="EV250" s="107"/>
      <c r="EW250" s="107"/>
      <c r="EX250" s="107"/>
      <c r="EY250" s="107"/>
      <c r="EZ250" s="107"/>
      <c r="FA250" s="107"/>
      <c r="FB250" s="107"/>
      <c r="FC250" s="107"/>
      <c r="FD250" s="107"/>
      <c r="FE250" s="107"/>
      <c r="FF250" s="107"/>
      <c r="FG250" s="107"/>
      <c r="FH250" s="107"/>
      <c r="FI250" s="107"/>
      <c r="FJ250" s="107"/>
      <c r="FK250" s="107"/>
      <c r="FL250" s="107"/>
      <c r="FM250" s="107"/>
      <c r="FN250" s="107"/>
      <c r="FO250" s="107"/>
      <c r="FP250" s="107"/>
      <c r="FQ250" s="107"/>
      <c r="FR250" s="107"/>
      <c r="FS250" s="107"/>
      <c r="FT250" s="107"/>
      <c r="FU250" s="107"/>
      <c r="FV250" s="107"/>
      <c r="FW250" s="107"/>
      <c r="FX250" s="107"/>
      <c r="FY250" s="107"/>
      <c r="FZ250" s="107"/>
      <c r="GA250" s="107"/>
      <c r="GB250" s="107"/>
      <c r="GC250" s="107"/>
      <c r="GD250" s="107"/>
      <c r="GE250" s="107"/>
      <c r="GF250" s="107"/>
      <c r="GG250" s="107"/>
      <c r="GH250" s="107"/>
      <c r="GI250" s="107"/>
      <c r="GJ250" s="107"/>
      <c r="GK250" s="107"/>
      <c r="GL250" s="107"/>
      <c r="GM250" s="107"/>
      <c r="GN250" s="107"/>
      <c r="GO250" s="107"/>
      <c r="GP250" s="107"/>
      <c r="GQ250" s="107"/>
      <c r="GR250" s="107"/>
      <c r="GS250" s="107"/>
      <c r="GT250" s="107"/>
      <c r="GU250" s="107"/>
      <c r="GV250" s="107"/>
      <c r="GW250" s="107"/>
      <c r="GX250" s="107"/>
      <c r="GY250" s="107"/>
      <c r="GZ250" s="107"/>
      <c r="HA250" s="107"/>
      <c r="HB250" s="107"/>
      <c r="HC250" s="107"/>
      <c r="HD250" s="107"/>
      <c r="HE250" s="107"/>
      <c r="HF250" s="107"/>
      <c r="HG250" s="107"/>
      <c r="HH250" s="107"/>
      <c r="HI250" s="107"/>
      <c r="HJ250" s="107"/>
      <c r="HK250" s="107"/>
      <c r="HL250" s="107"/>
      <c r="HM250" s="107"/>
      <c r="HN250" s="107"/>
      <c r="HO250" s="107"/>
      <c r="HP250" s="107"/>
      <c r="HQ250" s="107"/>
      <c r="HR250" s="107"/>
      <c r="HS250" s="107"/>
      <c r="HT250" s="107"/>
      <c r="HU250" s="107"/>
      <c r="HV250" s="107"/>
      <c r="HW250" s="107"/>
      <c r="HX250" s="107"/>
      <c r="HY250" s="107"/>
      <c r="HZ250" s="107"/>
      <c r="IA250" s="107"/>
      <c r="IB250" s="107"/>
      <c r="IC250" s="107"/>
      <c r="ID250" s="107"/>
      <c r="IE250" s="107"/>
      <c r="IF250" s="107"/>
      <c r="IG250" s="107"/>
      <c r="IH250" s="107"/>
      <c r="II250" s="107"/>
      <c r="IJ250" s="107"/>
      <c r="IK250" s="107"/>
      <c r="IL250" s="107"/>
      <c r="IM250" s="107"/>
      <c r="IN250" s="107"/>
      <c r="IO250" s="107"/>
      <c r="IP250" s="107"/>
      <c r="IQ250" s="107"/>
      <c r="IR250" s="107"/>
      <c r="IS250" s="107"/>
      <c r="IT250" s="107"/>
      <c r="IU250" s="107"/>
      <c r="IV250" s="107"/>
      <c r="IW250" s="107"/>
      <c r="IX250" s="107"/>
      <c r="IY250" s="107"/>
      <c r="IZ250" s="107"/>
      <c r="JA250" s="107"/>
      <c r="JB250" s="107"/>
      <c r="JC250" s="107"/>
      <c r="JD250" s="107"/>
      <c r="JE250" s="107"/>
      <c r="JF250" s="107"/>
      <c r="JG250" s="107"/>
      <c r="JH250" s="107"/>
      <c r="JI250" s="107"/>
      <c r="JJ250" s="107"/>
      <c r="JK250" s="107"/>
      <c r="JL250" s="107"/>
      <c r="JM250" s="107"/>
      <c r="JN250" s="107"/>
      <c r="JO250" s="107"/>
      <c r="JP250" s="107"/>
      <c r="JQ250" s="107"/>
      <c r="JR250" s="107"/>
      <c r="JS250" s="107"/>
      <c r="JT250" s="107"/>
      <c r="JU250" s="107"/>
      <c r="JV250" s="107"/>
      <c r="JW250" s="107"/>
      <c r="JX250" s="107"/>
      <c r="JY250" s="107"/>
      <c r="JZ250" s="107"/>
      <c r="KA250" s="107"/>
      <c r="KB250" s="107"/>
      <c r="KC250" s="107"/>
      <c r="KD250" s="107"/>
      <c r="KE250" s="107"/>
      <c r="KF250" s="107"/>
      <c r="KG250" s="107"/>
      <c r="KH250" s="107"/>
      <c r="KI250" s="107"/>
      <c r="KJ250" s="107"/>
      <c r="KK250" s="107"/>
      <c r="KL250" s="107"/>
      <c r="KM250" s="107"/>
      <c r="KN250" s="107"/>
      <c r="KO250" s="107"/>
      <c r="KP250" s="107"/>
      <c r="KQ250" s="107"/>
      <c r="KR250" s="107"/>
      <c r="KS250" s="107"/>
      <c r="KT250" s="107"/>
      <c r="KU250" s="107"/>
      <c r="KV250" s="107"/>
      <c r="KW250" s="107"/>
      <c r="KX250" s="107"/>
      <c r="KY250" s="107"/>
      <c r="KZ250" s="107"/>
      <c r="LA250" s="107"/>
      <c r="LB250" s="107"/>
      <c r="LC250" s="107"/>
      <c r="LD250" s="107"/>
      <c r="LE250" s="107"/>
      <c r="LF250" s="107"/>
      <c r="LG250" s="107"/>
      <c r="LH250" s="107"/>
      <c r="LI250" s="107"/>
      <c r="LJ250" s="107"/>
      <c r="LK250" s="107"/>
      <c r="LL250" s="107"/>
      <c r="LM250" s="107"/>
      <c r="LN250" s="107"/>
      <c r="LO250" s="107"/>
      <c r="LP250" s="107"/>
      <c r="LQ250" s="107"/>
      <c r="LR250" s="107"/>
      <c r="LS250" s="107"/>
      <c r="LT250" s="107"/>
      <c r="LU250" s="107"/>
      <c r="LV250" s="107"/>
      <c r="LW250" s="107"/>
      <c r="LX250" s="107"/>
      <c r="LY250" s="107"/>
      <c r="LZ250" s="107"/>
      <c r="MA250" s="107"/>
      <c r="MB250" s="107"/>
      <c r="MC250" s="107"/>
      <c r="MD250" s="107"/>
      <c r="ME250" s="107"/>
      <c r="MF250" s="107"/>
      <c r="MG250" s="107"/>
      <c r="MH250" s="107"/>
      <c r="MI250" s="107"/>
      <c r="MJ250" s="107"/>
      <c r="MK250" s="107"/>
      <c r="ML250" s="107"/>
      <c r="MM250" s="107"/>
      <c r="MN250" s="107"/>
      <c r="MO250" s="107"/>
      <c r="MP250" s="107"/>
      <c r="MQ250" s="107"/>
      <c r="MR250" s="107"/>
      <c r="MS250" s="107"/>
      <c r="MT250" s="107"/>
      <c r="MU250" s="107"/>
      <c r="MV250" s="107"/>
      <c r="MW250" s="107"/>
      <c r="MX250" s="107"/>
      <c r="MY250" s="107"/>
      <c r="MZ250" s="107"/>
      <c r="NA250" s="107"/>
      <c r="NB250" s="107"/>
      <c r="NC250" s="107"/>
      <c r="ND250" s="107"/>
      <c r="NE250" s="107"/>
      <c r="NF250" s="107"/>
      <c r="NG250" s="107"/>
      <c r="NH250" s="107"/>
      <c r="NI250" s="107"/>
      <c r="NJ250" s="107"/>
      <c r="NK250" s="107"/>
      <c r="NL250" s="107"/>
      <c r="NM250" s="107"/>
      <c r="NN250" s="107"/>
      <c r="NO250" s="107"/>
      <c r="NP250" s="107"/>
      <c r="NQ250" s="107"/>
      <c r="NR250" s="107"/>
      <c r="NS250" s="107"/>
      <c r="NT250" s="107"/>
      <c r="NU250" s="107"/>
      <c r="NV250" s="107"/>
      <c r="NW250" s="107"/>
      <c r="NX250" s="107"/>
      <c r="NY250" s="107"/>
      <c r="NZ250" s="107"/>
      <c r="OA250" s="107"/>
      <c r="OB250" s="107"/>
      <c r="OC250" s="107"/>
      <c r="OD250" s="107"/>
      <c r="OE250" s="107"/>
      <c r="OF250" s="107"/>
      <c r="OG250" s="107"/>
      <c r="OH250" s="107"/>
      <c r="OI250" s="107"/>
      <c r="OJ250" s="107"/>
      <c r="OK250" s="107"/>
      <c r="OL250" s="107"/>
      <c r="OM250" s="107"/>
      <c r="ON250" s="107"/>
      <c r="OO250" s="107"/>
      <c r="OP250" s="107"/>
      <c r="OQ250" s="107"/>
      <c r="OR250" s="107"/>
      <c r="OS250" s="107"/>
      <c r="OT250" s="107"/>
      <c r="OU250" s="107"/>
      <c r="OV250" s="107"/>
      <c r="OW250" s="107"/>
      <c r="OX250" s="107"/>
      <c r="OY250" s="107"/>
      <c r="OZ250" s="107"/>
      <c r="PA250" s="107"/>
      <c r="PB250" s="107"/>
      <c r="PC250" s="107"/>
      <c r="PD250" s="107"/>
      <c r="PE250" s="107"/>
      <c r="PF250" s="107"/>
      <c r="PG250" s="107"/>
      <c r="PH250" s="107"/>
      <c r="PI250" s="107"/>
      <c r="PJ250" s="107"/>
      <c r="PK250" s="107"/>
      <c r="PL250" s="107"/>
      <c r="PM250" s="107"/>
      <c r="PN250" s="107"/>
      <c r="PO250" s="107"/>
      <c r="PP250" s="107"/>
      <c r="PQ250" s="107"/>
      <c r="PR250" s="107"/>
      <c r="PS250" s="107"/>
      <c r="PT250" s="107"/>
      <c r="PU250" s="107"/>
      <c r="PV250" s="107"/>
      <c r="PW250" s="107"/>
      <c r="PX250" s="107"/>
      <c r="PY250" s="107"/>
      <c r="PZ250" s="107"/>
      <c r="QA250" s="107"/>
      <c r="QB250" s="107"/>
      <c r="QC250" s="107"/>
      <c r="QD250" s="107"/>
      <c r="QE250" s="107"/>
      <c r="QF250" s="107"/>
      <c r="QG250" s="107"/>
      <c r="QH250" s="107"/>
      <c r="QI250" s="107"/>
      <c r="QJ250" s="107"/>
      <c r="QK250" s="107"/>
      <c r="QL250" s="107"/>
      <c r="QM250" s="107"/>
      <c r="QN250" s="107"/>
      <c r="QO250" s="107"/>
      <c r="QP250" s="107"/>
      <c r="QQ250" s="107"/>
      <c r="QR250" s="107"/>
      <c r="QS250" s="107"/>
      <c r="QT250" s="107"/>
      <c r="QU250" s="107"/>
      <c r="QV250" s="107"/>
      <c r="QW250" s="107"/>
      <c r="QX250" s="107"/>
      <c r="QY250" s="107"/>
      <c r="QZ250" s="107"/>
      <c r="RA250" s="107"/>
      <c r="RB250" s="107"/>
      <c r="RC250" s="107"/>
      <c r="RD250" s="107"/>
      <c r="RE250" s="107"/>
      <c r="RF250" s="107"/>
      <c r="RG250" s="107"/>
      <c r="RH250" s="107"/>
      <c r="RI250" s="107"/>
      <c r="RJ250" s="107"/>
      <c r="RK250" s="107"/>
      <c r="RL250" s="107"/>
      <c r="RM250" s="107"/>
      <c r="RN250" s="107"/>
      <c r="RO250" s="107"/>
      <c r="RP250" s="107"/>
      <c r="RQ250" s="107"/>
      <c r="RR250" s="107"/>
      <c r="RS250" s="107"/>
      <c r="RT250" s="107"/>
      <c r="RU250" s="107"/>
      <c r="RV250" s="107"/>
      <c r="RW250" s="107"/>
      <c r="RX250" s="107"/>
      <c r="RY250" s="107"/>
      <c r="RZ250" s="107"/>
      <c r="SA250" s="107"/>
      <c r="SB250" s="107"/>
      <c r="SC250" s="107"/>
      <c r="SD250" s="107"/>
      <c r="SE250" s="107"/>
      <c r="SF250" s="107"/>
      <c r="SG250" s="107"/>
      <c r="SH250" s="107"/>
      <c r="SI250" s="107"/>
      <c r="SJ250" s="107"/>
      <c r="SK250" s="107"/>
      <c r="SL250" s="107"/>
      <c r="SM250" s="107"/>
      <c r="SN250" s="107"/>
      <c r="SO250" s="107"/>
      <c r="SP250" s="107"/>
      <c r="SQ250" s="107"/>
      <c r="SR250" s="107"/>
      <c r="SS250" s="107"/>
      <c r="ST250" s="107"/>
      <c r="SU250" s="107"/>
      <c r="SV250" s="107"/>
      <c r="SW250" s="107"/>
      <c r="SX250" s="107"/>
      <c r="SY250" s="107"/>
      <c r="SZ250" s="107"/>
      <c r="TA250" s="107"/>
      <c r="TB250" s="107"/>
      <c r="TC250" s="107"/>
      <c r="TD250" s="107"/>
      <c r="TE250" s="107"/>
      <c r="TF250" s="107"/>
      <c r="TG250" s="107"/>
      <c r="TH250" s="107"/>
      <c r="TI250" s="107"/>
      <c r="TJ250" s="107"/>
      <c r="TK250" s="107"/>
      <c r="TL250" s="107"/>
      <c r="TM250" s="107"/>
      <c r="TN250" s="107"/>
      <c r="TO250" s="107"/>
      <c r="TP250" s="107"/>
      <c r="TQ250" s="107"/>
      <c r="TR250" s="107"/>
      <c r="TS250" s="107"/>
      <c r="TT250" s="107"/>
      <c r="TU250" s="107"/>
      <c r="TV250" s="107"/>
      <c r="TW250" s="107"/>
      <c r="TX250" s="107"/>
      <c r="TY250" s="107"/>
      <c r="TZ250" s="107"/>
      <c r="UA250" s="107"/>
      <c r="UB250" s="107"/>
      <c r="UC250" s="107"/>
      <c r="UD250" s="107"/>
      <c r="UE250" s="107"/>
      <c r="UF250" s="107"/>
      <c r="UG250" s="107"/>
      <c r="UH250" s="107"/>
      <c r="UI250" s="107"/>
      <c r="UJ250" s="107"/>
      <c r="UK250" s="107"/>
      <c r="UL250" s="107"/>
      <c r="UM250" s="107"/>
      <c r="UN250" s="107"/>
      <c r="UO250" s="107"/>
      <c r="UP250" s="107"/>
      <c r="UQ250" s="107"/>
      <c r="UR250" s="107"/>
      <c r="US250" s="107"/>
      <c r="UT250" s="107"/>
      <c r="UU250" s="107"/>
      <c r="UV250" s="107"/>
      <c r="UW250" s="107"/>
      <c r="UX250" s="107"/>
      <c r="UY250" s="107"/>
      <c r="UZ250" s="107"/>
      <c r="VA250" s="107"/>
      <c r="VB250" s="107"/>
      <c r="VC250" s="107"/>
      <c r="VD250" s="107"/>
      <c r="VE250" s="107"/>
      <c r="VF250" s="107"/>
      <c r="VG250" s="107"/>
      <c r="VH250" s="107"/>
      <c r="VI250" s="107"/>
      <c r="VJ250" s="107"/>
      <c r="VK250" s="107"/>
      <c r="VL250" s="107"/>
      <c r="VM250" s="107"/>
      <c r="VN250" s="107"/>
      <c r="VO250" s="107"/>
      <c r="VP250" s="107"/>
      <c r="VQ250" s="107"/>
      <c r="VR250" s="107"/>
      <c r="VS250" s="107"/>
      <c r="VT250" s="107"/>
      <c r="VU250" s="107"/>
      <c r="VV250" s="107"/>
      <c r="VW250" s="107"/>
      <c r="VX250" s="107"/>
      <c r="VY250" s="107"/>
      <c r="VZ250" s="107"/>
      <c r="WA250" s="107"/>
      <c r="WB250" s="107"/>
      <c r="WC250" s="107"/>
      <c r="WD250" s="107"/>
      <c r="WE250" s="107"/>
      <c r="WF250" s="107"/>
      <c r="WG250" s="107"/>
      <c r="WH250" s="107"/>
      <c r="WI250" s="107"/>
      <c r="WJ250" s="107"/>
      <c r="WK250" s="107"/>
      <c r="WL250" s="107"/>
      <c r="WM250" s="107"/>
      <c r="WN250" s="107"/>
      <c r="WO250" s="107"/>
      <c r="WP250" s="107"/>
      <c r="WQ250" s="107"/>
      <c r="WR250" s="107"/>
      <c r="WS250" s="107"/>
      <c r="WT250" s="107"/>
      <c r="WU250" s="107"/>
      <c r="WV250" s="107"/>
      <c r="WW250" s="107"/>
      <c r="WX250" s="107"/>
      <c r="WY250" s="107"/>
      <c r="WZ250" s="107"/>
      <c r="XA250" s="107"/>
      <c r="XB250" s="107"/>
      <c r="XC250" s="107"/>
      <c r="XD250" s="107"/>
      <c r="XE250" s="107"/>
      <c r="XF250" s="107"/>
      <c r="XG250" s="107"/>
      <c r="XH250" s="107"/>
      <c r="XI250" s="107"/>
      <c r="XJ250" s="107"/>
      <c r="XK250" s="107"/>
      <c r="XL250" s="107"/>
      <c r="XM250" s="107"/>
      <c r="XN250" s="107"/>
      <c r="XO250" s="107"/>
      <c r="XP250" s="107"/>
      <c r="XQ250" s="107"/>
      <c r="XR250" s="107"/>
      <c r="XS250" s="107"/>
      <c r="XT250" s="107"/>
      <c r="XU250" s="107"/>
      <c r="XV250" s="107"/>
      <c r="XW250" s="107"/>
      <c r="XX250" s="107"/>
      <c r="XY250" s="107"/>
      <c r="XZ250" s="107"/>
      <c r="YA250" s="107"/>
      <c r="YB250" s="107"/>
      <c r="YC250" s="107"/>
      <c r="YD250" s="107"/>
      <c r="YE250" s="107"/>
      <c r="YF250" s="107"/>
      <c r="YG250" s="107"/>
      <c r="YH250" s="107"/>
      <c r="YI250" s="107"/>
      <c r="YJ250" s="107"/>
      <c r="YK250" s="107"/>
      <c r="YL250" s="107"/>
      <c r="YM250" s="107"/>
      <c r="YN250" s="107"/>
      <c r="YO250" s="107"/>
      <c r="YP250" s="107"/>
      <c r="YQ250" s="107"/>
      <c r="YR250" s="107"/>
      <c r="YS250" s="107"/>
      <c r="YT250" s="107"/>
      <c r="YU250" s="107"/>
      <c r="YV250" s="107"/>
      <c r="YW250" s="107"/>
      <c r="YX250" s="107"/>
      <c r="YY250" s="107"/>
      <c r="YZ250" s="107"/>
      <c r="ZA250" s="107"/>
      <c r="ZB250" s="107"/>
      <c r="ZC250" s="107"/>
      <c r="ZD250" s="107"/>
      <c r="ZE250" s="107"/>
      <c r="ZF250" s="107"/>
      <c r="ZG250" s="107"/>
      <c r="ZH250" s="107"/>
      <c r="ZI250" s="107"/>
      <c r="ZJ250" s="107"/>
      <c r="ZK250" s="107"/>
      <c r="ZL250" s="107"/>
      <c r="ZM250" s="107"/>
      <c r="ZN250" s="107"/>
      <c r="ZO250" s="107"/>
      <c r="ZP250" s="107"/>
      <c r="ZQ250" s="107"/>
      <c r="ZR250" s="107"/>
      <c r="ZS250" s="107"/>
      <c r="ZT250" s="107"/>
      <c r="ZU250" s="107"/>
      <c r="ZV250" s="107"/>
      <c r="ZW250" s="107"/>
      <c r="ZX250" s="107"/>
      <c r="ZY250" s="107"/>
      <c r="ZZ250" s="107"/>
      <c r="AAA250" s="107"/>
      <c r="AAB250" s="107"/>
      <c r="AAC250" s="107"/>
      <c r="AAD250" s="107"/>
      <c r="AAE250" s="107"/>
      <c r="AAF250" s="107"/>
      <c r="AAG250" s="107"/>
      <c r="AAH250" s="107"/>
      <c r="AAI250" s="107"/>
      <c r="AAJ250" s="107"/>
      <c r="AAK250" s="107"/>
      <c r="AAL250" s="107"/>
      <c r="AAM250" s="107"/>
      <c r="AAN250" s="107"/>
      <c r="AAO250" s="107"/>
      <c r="AAP250" s="107"/>
      <c r="AAQ250" s="107"/>
      <c r="AAR250" s="107"/>
      <c r="AAS250" s="107"/>
      <c r="AAT250" s="107"/>
      <c r="AAU250" s="107"/>
      <c r="AAV250" s="107"/>
      <c r="AAW250" s="107"/>
      <c r="AAX250" s="107"/>
      <c r="AAY250" s="107"/>
      <c r="AAZ250" s="107"/>
      <c r="ABA250" s="107"/>
      <c r="ABB250" s="107"/>
      <c r="ABC250" s="107"/>
      <c r="ABD250" s="107"/>
      <c r="ABE250" s="107"/>
      <c r="ABF250" s="107"/>
      <c r="ABG250" s="107"/>
      <c r="ABH250" s="107"/>
      <c r="ABI250" s="107"/>
      <c r="ABJ250" s="107"/>
      <c r="ABK250" s="107"/>
      <c r="ABL250" s="107"/>
      <c r="ABM250" s="107"/>
      <c r="ABN250" s="107"/>
      <c r="ABO250" s="107"/>
      <c r="ABP250" s="107"/>
      <c r="ABQ250" s="107"/>
      <c r="ABR250" s="107"/>
      <c r="ABS250" s="107"/>
      <c r="ABT250" s="107"/>
      <c r="ABU250" s="107"/>
      <c r="ABV250" s="107"/>
      <c r="ABW250" s="107"/>
      <c r="ABX250" s="107"/>
      <c r="ABY250" s="107"/>
      <c r="ABZ250" s="107"/>
      <c r="ACA250" s="107"/>
      <c r="ACB250" s="107"/>
      <c r="ACC250" s="107"/>
      <c r="ACD250" s="107"/>
      <c r="ACE250" s="107"/>
      <c r="ACF250" s="107"/>
      <c r="ACG250" s="107"/>
      <c r="ACH250" s="107"/>
      <c r="ACI250" s="107"/>
      <c r="ACJ250" s="107"/>
      <c r="ACK250" s="107"/>
      <c r="ACL250" s="107"/>
      <c r="ACM250" s="107"/>
      <c r="ACN250" s="107"/>
      <c r="ACO250" s="107"/>
      <c r="ACP250" s="107"/>
      <c r="ACQ250" s="107"/>
      <c r="ACR250" s="107"/>
      <c r="ACS250" s="107"/>
      <c r="ACT250" s="107"/>
      <c r="ACU250" s="107"/>
      <c r="ACV250" s="107"/>
      <c r="ACW250" s="107"/>
      <c r="ACX250" s="107"/>
      <c r="ACY250" s="107"/>
      <c r="ACZ250" s="107"/>
      <c r="ADA250" s="107"/>
    </row>
    <row r="251" spans="1:781" s="83" customFormat="1" ht="15.6" x14ac:dyDescent="0.3">
      <c r="A251" s="42">
        <v>3</v>
      </c>
      <c r="B251" s="46" t="s">
        <v>746</v>
      </c>
      <c r="C251" s="24" t="s">
        <v>56</v>
      </c>
      <c r="D251" s="25"/>
      <c r="E251" s="25"/>
      <c r="F251" s="25"/>
      <c r="G251" s="81"/>
      <c r="H251" s="25">
        <v>1</v>
      </c>
      <c r="I251" s="25" t="s">
        <v>44</v>
      </c>
      <c r="J251" s="25" t="s">
        <v>360</v>
      </c>
      <c r="K251" s="27">
        <v>1981</v>
      </c>
      <c r="L251" s="93">
        <v>1981</v>
      </c>
      <c r="M251" s="29"/>
      <c r="N251" s="30"/>
      <c r="O251" s="30"/>
      <c r="P251" s="31" t="s">
        <v>32</v>
      </c>
      <c r="Q251" s="32"/>
      <c r="R251" s="104"/>
      <c r="S251" s="34" t="str">
        <f t="shared" si="53"/>
        <v>Cu</v>
      </c>
      <c r="T251" s="105"/>
      <c r="U251" s="105"/>
      <c r="V251" s="105"/>
      <c r="W251" s="105"/>
      <c r="X251" s="105"/>
      <c r="Y251" s="105"/>
      <c r="Z251" s="105"/>
      <c r="AA251" s="106"/>
      <c r="AB251" s="36">
        <f t="shared" si="52"/>
        <v>0</v>
      </c>
      <c r="AC251" s="36">
        <f t="shared" si="54"/>
        <v>0</v>
      </c>
      <c r="AD251" s="36">
        <f t="shared" si="55"/>
        <v>0</v>
      </c>
      <c r="AE251" s="36">
        <f t="shared" si="60"/>
        <v>0</v>
      </c>
      <c r="AF251" s="37"/>
      <c r="AG251" s="37">
        <f t="shared" si="57"/>
        <v>0</v>
      </c>
      <c r="AH251" s="37">
        <f t="shared" si="58"/>
        <v>0</v>
      </c>
      <c r="AI251" s="37">
        <f t="shared" si="59"/>
        <v>0</v>
      </c>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7"/>
      <c r="DJ251" s="107"/>
      <c r="DK251" s="107"/>
      <c r="DL251" s="107"/>
      <c r="DM251" s="107"/>
      <c r="DN251" s="107"/>
      <c r="DO251" s="107"/>
      <c r="DP251" s="107"/>
      <c r="DQ251" s="107"/>
      <c r="DR251" s="107"/>
      <c r="DS251" s="107"/>
      <c r="DT251" s="107"/>
      <c r="DU251" s="107"/>
      <c r="DV251" s="107"/>
      <c r="DW251" s="107"/>
      <c r="DX251" s="107"/>
      <c r="DY251" s="107"/>
      <c r="DZ251" s="107"/>
      <c r="EA251" s="107"/>
      <c r="EB251" s="107"/>
      <c r="EC251" s="107"/>
      <c r="ED251" s="107"/>
      <c r="EE251" s="107"/>
      <c r="EF251" s="107"/>
      <c r="EG251" s="107"/>
      <c r="EH251" s="107"/>
      <c r="EI251" s="107"/>
      <c r="EJ251" s="107"/>
      <c r="EK251" s="107"/>
      <c r="EL251" s="107"/>
      <c r="EM251" s="107"/>
      <c r="EN251" s="107"/>
      <c r="EO251" s="107"/>
      <c r="EP251" s="107"/>
      <c r="EQ251" s="107"/>
      <c r="ER251" s="107"/>
      <c r="ES251" s="107"/>
      <c r="ET251" s="107"/>
      <c r="EU251" s="107"/>
      <c r="EV251" s="107"/>
      <c r="EW251" s="107"/>
      <c r="EX251" s="107"/>
      <c r="EY251" s="107"/>
      <c r="EZ251" s="107"/>
      <c r="FA251" s="107"/>
      <c r="FB251" s="107"/>
      <c r="FC251" s="107"/>
      <c r="FD251" s="107"/>
      <c r="FE251" s="107"/>
      <c r="FF251" s="107"/>
      <c r="FG251" s="107"/>
      <c r="FH251" s="107"/>
      <c r="FI251" s="107"/>
      <c r="FJ251" s="107"/>
      <c r="FK251" s="107"/>
      <c r="FL251" s="107"/>
      <c r="FM251" s="107"/>
      <c r="FN251" s="107"/>
      <c r="FO251" s="107"/>
      <c r="FP251" s="107"/>
      <c r="FQ251" s="107"/>
      <c r="FR251" s="107"/>
      <c r="FS251" s="107"/>
      <c r="FT251" s="107"/>
      <c r="FU251" s="107"/>
      <c r="FV251" s="107"/>
      <c r="FW251" s="107"/>
      <c r="FX251" s="107"/>
      <c r="FY251" s="107"/>
      <c r="FZ251" s="107"/>
      <c r="GA251" s="107"/>
      <c r="GB251" s="107"/>
      <c r="GC251" s="107"/>
      <c r="GD251" s="107"/>
      <c r="GE251" s="107"/>
      <c r="GF251" s="107"/>
      <c r="GG251" s="107"/>
      <c r="GH251" s="107"/>
      <c r="GI251" s="107"/>
      <c r="GJ251" s="107"/>
      <c r="GK251" s="107"/>
      <c r="GL251" s="107"/>
      <c r="GM251" s="107"/>
      <c r="GN251" s="107"/>
      <c r="GO251" s="107"/>
      <c r="GP251" s="107"/>
      <c r="GQ251" s="107"/>
      <c r="GR251" s="107"/>
      <c r="GS251" s="107"/>
      <c r="GT251" s="107"/>
      <c r="GU251" s="107"/>
      <c r="GV251" s="107"/>
      <c r="GW251" s="107"/>
      <c r="GX251" s="107"/>
      <c r="GY251" s="107"/>
      <c r="GZ251" s="107"/>
      <c r="HA251" s="107"/>
      <c r="HB251" s="107"/>
      <c r="HC251" s="107"/>
      <c r="HD251" s="107"/>
      <c r="HE251" s="107"/>
      <c r="HF251" s="107"/>
      <c r="HG251" s="107"/>
      <c r="HH251" s="107"/>
      <c r="HI251" s="107"/>
      <c r="HJ251" s="107"/>
      <c r="HK251" s="107"/>
      <c r="HL251" s="107"/>
      <c r="HM251" s="107"/>
      <c r="HN251" s="107"/>
      <c r="HO251" s="107"/>
      <c r="HP251" s="107"/>
      <c r="HQ251" s="107"/>
      <c r="HR251" s="107"/>
      <c r="HS251" s="107"/>
      <c r="HT251" s="107"/>
      <c r="HU251" s="107"/>
      <c r="HV251" s="107"/>
      <c r="HW251" s="107"/>
      <c r="HX251" s="107"/>
      <c r="HY251" s="107"/>
      <c r="HZ251" s="107"/>
      <c r="IA251" s="107"/>
      <c r="IB251" s="107"/>
      <c r="IC251" s="107"/>
      <c r="ID251" s="107"/>
      <c r="IE251" s="107"/>
      <c r="IF251" s="107"/>
      <c r="IG251" s="107"/>
      <c r="IH251" s="107"/>
      <c r="II251" s="107"/>
      <c r="IJ251" s="107"/>
      <c r="IK251" s="107"/>
      <c r="IL251" s="107"/>
      <c r="IM251" s="107"/>
      <c r="IN251" s="107"/>
      <c r="IO251" s="107"/>
      <c r="IP251" s="107"/>
      <c r="IQ251" s="107"/>
      <c r="IR251" s="107"/>
      <c r="IS251" s="107"/>
      <c r="IT251" s="107"/>
      <c r="IU251" s="107"/>
      <c r="IV251" s="107"/>
      <c r="IW251" s="107"/>
      <c r="IX251" s="107"/>
      <c r="IY251" s="107"/>
      <c r="IZ251" s="107"/>
      <c r="JA251" s="107"/>
      <c r="JB251" s="107"/>
      <c r="JC251" s="107"/>
      <c r="JD251" s="107"/>
      <c r="JE251" s="107"/>
      <c r="JF251" s="107"/>
      <c r="JG251" s="107"/>
      <c r="JH251" s="107"/>
      <c r="JI251" s="107"/>
      <c r="JJ251" s="107"/>
      <c r="JK251" s="107"/>
      <c r="JL251" s="107"/>
      <c r="JM251" s="107"/>
      <c r="JN251" s="107"/>
      <c r="JO251" s="107"/>
      <c r="JP251" s="107"/>
      <c r="JQ251" s="107"/>
      <c r="JR251" s="107"/>
      <c r="JS251" s="107"/>
      <c r="JT251" s="107"/>
      <c r="JU251" s="107"/>
      <c r="JV251" s="107"/>
      <c r="JW251" s="107"/>
      <c r="JX251" s="107"/>
      <c r="JY251" s="107"/>
      <c r="JZ251" s="107"/>
      <c r="KA251" s="107"/>
      <c r="KB251" s="107"/>
      <c r="KC251" s="107"/>
      <c r="KD251" s="107"/>
      <c r="KE251" s="107"/>
      <c r="KF251" s="107"/>
      <c r="KG251" s="107"/>
      <c r="KH251" s="107"/>
      <c r="KI251" s="107"/>
      <c r="KJ251" s="107"/>
      <c r="KK251" s="107"/>
      <c r="KL251" s="107"/>
      <c r="KM251" s="107"/>
      <c r="KN251" s="107"/>
      <c r="KO251" s="107"/>
      <c r="KP251" s="107"/>
      <c r="KQ251" s="107"/>
      <c r="KR251" s="107"/>
      <c r="KS251" s="107"/>
      <c r="KT251" s="107"/>
      <c r="KU251" s="107"/>
      <c r="KV251" s="107"/>
      <c r="KW251" s="107"/>
      <c r="KX251" s="107"/>
      <c r="KY251" s="107"/>
      <c r="KZ251" s="107"/>
      <c r="LA251" s="107"/>
      <c r="LB251" s="107"/>
      <c r="LC251" s="107"/>
      <c r="LD251" s="107"/>
      <c r="LE251" s="107"/>
      <c r="LF251" s="107"/>
      <c r="LG251" s="107"/>
      <c r="LH251" s="107"/>
      <c r="LI251" s="107"/>
      <c r="LJ251" s="107"/>
      <c r="LK251" s="107"/>
      <c r="LL251" s="107"/>
      <c r="LM251" s="107"/>
      <c r="LN251" s="107"/>
      <c r="LO251" s="107"/>
      <c r="LP251" s="107"/>
      <c r="LQ251" s="107"/>
      <c r="LR251" s="107"/>
      <c r="LS251" s="107"/>
      <c r="LT251" s="107"/>
      <c r="LU251" s="107"/>
      <c r="LV251" s="107"/>
      <c r="LW251" s="107"/>
      <c r="LX251" s="107"/>
      <c r="LY251" s="107"/>
      <c r="LZ251" s="107"/>
      <c r="MA251" s="107"/>
      <c r="MB251" s="107"/>
      <c r="MC251" s="107"/>
      <c r="MD251" s="107"/>
      <c r="ME251" s="107"/>
      <c r="MF251" s="107"/>
      <c r="MG251" s="107"/>
      <c r="MH251" s="107"/>
      <c r="MI251" s="107"/>
      <c r="MJ251" s="107"/>
      <c r="MK251" s="107"/>
      <c r="ML251" s="107"/>
      <c r="MM251" s="107"/>
      <c r="MN251" s="107"/>
      <c r="MO251" s="107"/>
      <c r="MP251" s="107"/>
      <c r="MQ251" s="107"/>
      <c r="MR251" s="107"/>
      <c r="MS251" s="107"/>
      <c r="MT251" s="107"/>
      <c r="MU251" s="107"/>
      <c r="MV251" s="107"/>
      <c r="MW251" s="107"/>
      <c r="MX251" s="107"/>
      <c r="MY251" s="107"/>
      <c r="MZ251" s="107"/>
      <c r="NA251" s="107"/>
      <c r="NB251" s="107"/>
      <c r="NC251" s="107"/>
      <c r="ND251" s="107"/>
      <c r="NE251" s="107"/>
      <c r="NF251" s="107"/>
      <c r="NG251" s="107"/>
      <c r="NH251" s="107"/>
      <c r="NI251" s="107"/>
      <c r="NJ251" s="107"/>
      <c r="NK251" s="107"/>
      <c r="NL251" s="107"/>
      <c r="NM251" s="107"/>
      <c r="NN251" s="107"/>
      <c r="NO251" s="107"/>
      <c r="NP251" s="107"/>
      <c r="NQ251" s="107"/>
      <c r="NR251" s="107"/>
      <c r="NS251" s="107"/>
      <c r="NT251" s="107"/>
      <c r="NU251" s="107"/>
      <c r="NV251" s="107"/>
      <c r="NW251" s="107"/>
      <c r="NX251" s="107"/>
      <c r="NY251" s="107"/>
      <c r="NZ251" s="107"/>
      <c r="OA251" s="107"/>
      <c r="OB251" s="107"/>
      <c r="OC251" s="107"/>
      <c r="OD251" s="107"/>
      <c r="OE251" s="107"/>
      <c r="OF251" s="107"/>
      <c r="OG251" s="107"/>
      <c r="OH251" s="107"/>
      <c r="OI251" s="107"/>
      <c r="OJ251" s="107"/>
      <c r="OK251" s="107"/>
      <c r="OL251" s="107"/>
      <c r="OM251" s="107"/>
      <c r="ON251" s="107"/>
      <c r="OO251" s="107"/>
      <c r="OP251" s="107"/>
      <c r="OQ251" s="107"/>
      <c r="OR251" s="107"/>
      <c r="OS251" s="107"/>
      <c r="OT251" s="107"/>
      <c r="OU251" s="107"/>
      <c r="OV251" s="107"/>
      <c r="OW251" s="107"/>
      <c r="OX251" s="107"/>
      <c r="OY251" s="107"/>
      <c r="OZ251" s="107"/>
      <c r="PA251" s="107"/>
      <c r="PB251" s="107"/>
      <c r="PC251" s="107"/>
      <c r="PD251" s="107"/>
      <c r="PE251" s="107"/>
      <c r="PF251" s="107"/>
      <c r="PG251" s="107"/>
      <c r="PH251" s="107"/>
      <c r="PI251" s="107"/>
      <c r="PJ251" s="107"/>
      <c r="PK251" s="107"/>
      <c r="PL251" s="107"/>
      <c r="PM251" s="107"/>
      <c r="PN251" s="107"/>
      <c r="PO251" s="107"/>
      <c r="PP251" s="107"/>
      <c r="PQ251" s="107"/>
      <c r="PR251" s="107"/>
      <c r="PS251" s="107"/>
      <c r="PT251" s="107"/>
      <c r="PU251" s="107"/>
      <c r="PV251" s="107"/>
      <c r="PW251" s="107"/>
      <c r="PX251" s="107"/>
      <c r="PY251" s="107"/>
      <c r="PZ251" s="107"/>
      <c r="QA251" s="107"/>
      <c r="QB251" s="107"/>
      <c r="QC251" s="107"/>
      <c r="QD251" s="107"/>
      <c r="QE251" s="107"/>
      <c r="QF251" s="107"/>
      <c r="QG251" s="107"/>
      <c r="QH251" s="107"/>
      <c r="QI251" s="107"/>
      <c r="QJ251" s="107"/>
      <c r="QK251" s="107"/>
      <c r="QL251" s="107"/>
      <c r="QM251" s="107"/>
      <c r="QN251" s="107"/>
      <c r="QO251" s="107"/>
      <c r="QP251" s="107"/>
      <c r="QQ251" s="107"/>
      <c r="QR251" s="107"/>
      <c r="QS251" s="107"/>
      <c r="QT251" s="107"/>
      <c r="QU251" s="107"/>
      <c r="QV251" s="107"/>
      <c r="QW251" s="107"/>
      <c r="QX251" s="107"/>
      <c r="QY251" s="107"/>
      <c r="QZ251" s="107"/>
      <c r="RA251" s="107"/>
      <c r="RB251" s="107"/>
      <c r="RC251" s="107"/>
      <c r="RD251" s="107"/>
      <c r="RE251" s="107"/>
      <c r="RF251" s="107"/>
      <c r="RG251" s="107"/>
      <c r="RH251" s="107"/>
      <c r="RI251" s="107"/>
      <c r="RJ251" s="107"/>
      <c r="RK251" s="107"/>
      <c r="RL251" s="107"/>
      <c r="RM251" s="107"/>
      <c r="RN251" s="107"/>
      <c r="RO251" s="107"/>
      <c r="RP251" s="107"/>
      <c r="RQ251" s="107"/>
      <c r="RR251" s="107"/>
      <c r="RS251" s="107"/>
      <c r="RT251" s="107"/>
      <c r="RU251" s="107"/>
      <c r="RV251" s="107"/>
      <c r="RW251" s="107"/>
      <c r="RX251" s="107"/>
      <c r="RY251" s="107"/>
      <c r="RZ251" s="107"/>
      <c r="SA251" s="107"/>
      <c r="SB251" s="107"/>
      <c r="SC251" s="107"/>
      <c r="SD251" s="107"/>
      <c r="SE251" s="107"/>
      <c r="SF251" s="107"/>
      <c r="SG251" s="107"/>
      <c r="SH251" s="107"/>
      <c r="SI251" s="107"/>
      <c r="SJ251" s="107"/>
      <c r="SK251" s="107"/>
      <c r="SL251" s="107"/>
      <c r="SM251" s="107"/>
      <c r="SN251" s="107"/>
      <c r="SO251" s="107"/>
      <c r="SP251" s="107"/>
      <c r="SQ251" s="107"/>
      <c r="SR251" s="107"/>
      <c r="SS251" s="107"/>
      <c r="ST251" s="107"/>
      <c r="SU251" s="107"/>
      <c r="SV251" s="107"/>
      <c r="SW251" s="107"/>
      <c r="SX251" s="107"/>
      <c r="SY251" s="107"/>
      <c r="SZ251" s="107"/>
      <c r="TA251" s="107"/>
      <c r="TB251" s="107"/>
      <c r="TC251" s="107"/>
      <c r="TD251" s="107"/>
      <c r="TE251" s="107"/>
      <c r="TF251" s="107"/>
      <c r="TG251" s="107"/>
      <c r="TH251" s="107"/>
      <c r="TI251" s="107"/>
      <c r="TJ251" s="107"/>
      <c r="TK251" s="107"/>
      <c r="TL251" s="107"/>
      <c r="TM251" s="107"/>
      <c r="TN251" s="107"/>
      <c r="TO251" s="107"/>
      <c r="TP251" s="107"/>
      <c r="TQ251" s="107"/>
      <c r="TR251" s="107"/>
      <c r="TS251" s="107"/>
      <c r="TT251" s="107"/>
      <c r="TU251" s="107"/>
      <c r="TV251" s="107"/>
      <c r="TW251" s="107"/>
      <c r="TX251" s="107"/>
      <c r="TY251" s="107"/>
      <c r="TZ251" s="107"/>
      <c r="UA251" s="107"/>
      <c r="UB251" s="107"/>
      <c r="UC251" s="107"/>
      <c r="UD251" s="107"/>
      <c r="UE251" s="107"/>
      <c r="UF251" s="107"/>
      <c r="UG251" s="107"/>
      <c r="UH251" s="107"/>
      <c r="UI251" s="107"/>
      <c r="UJ251" s="107"/>
      <c r="UK251" s="107"/>
      <c r="UL251" s="107"/>
      <c r="UM251" s="107"/>
      <c r="UN251" s="107"/>
      <c r="UO251" s="107"/>
      <c r="UP251" s="107"/>
      <c r="UQ251" s="107"/>
      <c r="UR251" s="107"/>
      <c r="US251" s="107"/>
      <c r="UT251" s="107"/>
      <c r="UU251" s="107"/>
      <c r="UV251" s="107"/>
      <c r="UW251" s="107"/>
      <c r="UX251" s="107"/>
      <c r="UY251" s="107"/>
      <c r="UZ251" s="107"/>
      <c r="VA251" s="107"/>
      <c r="VB251" s="107"/>
      <c r="VC251" s="107"/>
      <c r="VD251" s="107"/>
      <c r="VE251" s="107"/>
      <c r="VF251" s="107"/>
      <c r="VG251" s="107"/>
      <c r="VH251" s="107"/>
      <c r="VI251" s="107"/>
      <c r="VJ251" s="107"/>
      <c r="VK251" s="107"/>
      <c r="VL251" s="107"/>
      <c r="VM251" s="107"/>
      <c r="VN251" s="107"/>
      <c r="VO251" s="107"/>
      <c r="VP251" s="107"/>
      <c r="VQ251" s="107"/>
      <c r="VR251" s="107"/>
      <c r="VS251" s="107"/>
      <c r="VT251" s="107"/>
      <c r="VU251" s="107"/>
      <c r="VV251" s="107"/>
      <c r="VW251" s="107"/>
      <c r="VX251" s="107"/>
      <c r="VY251" s="107"/>
      <c r="VZ251" s="107"/>
      <c r="WA251" s="107"/>
      <c r="WB251" s="107"/>
      <c r="WC251" s="107"/>
      <c r="WD251" s="107"/>
      <c r="WE251" s="107"/>
      <c r="WF251" s="107"/>
      <c r="WG251" s="107"/>
      <c r="WH251" s="107"/>
      <c r="WI251" s="107"/>
      <c r="WJ251" s="107"/>
      <c r="WK251" s="107"/>
      <c r="WL251" s="107"/>
      <c r="WM251" s="107"/>
      <c r="WN251" s="107"/>
      <c r="WO251" s="107"/>
      <c r="WP251" s="107"/>
      <c r="WQ251" s="107"/>
      <c r="WR251" s="107"/>
      <c r="WS251" s="107"/>
      <c r="WT251" s="107"/>
      <c r="WU251" s="107"/>
      <c r="WV251" s="107"/>
      <c r="WW251" s="107"/>
      <c r="WX251" s="107"/>
      <c r="WY251" s="107"/>
      <c r="WZ251" s="107"/>
      <c r="XA251" s="107"/>
      <c r="XB251" s="107"/>
      <c r="XC251" s="107"/>
      <c r="XD251" s="107"/>
      <c r="XE251" s="107"/>
      <c r="XF251" s="107"/>
      <c r="XG251" s="107"/>
      <c r="XH251" s="107"/>
      <c r="XI251" s="107"/>
      <c r="XJ251" s="107"/>
      <c r="XK251" s="107"/>
      <c r="XL251" s="107"/>
      <c r="XM251" s="107"/>
      <c r="XN251" s="107"/>
      <c r="XO251" s="107"/>
      <c r="XP251" s="107"/>
      <c r="XQ251" s="107"/>
      <c r="XR251" s="107"/>
      <c r="XS251" s="107"/>
      <c r="XT251" s="107"/>
      <c r="XU251" s="107"/>
      <c r="XV251" s="107"/>
      <c r="XW251" s="107"/>
      <c r="XX251" s="107"/>
      <c r="XY251" s="107"/>
      <c r="XZ251" s="107"/>
      <c r="YA251" s="107"/>
      <c r="YB251" s="107"/>
      <c r="YC251" s="107"/>
      <c r="YD251" s="107"/>
      <c r="YE251" s="107"/>
      <c r="YF251" s="107"/>
      <c r="YG251" s="107"/>
      <c r="YH251" s="107"/>
      <c r="YI251" s="107"/>
      <c r="YJ251" s="107"/>
      <c r="YK251" s="107"/>
      <c r="YL251" s="107"/>
      <c r="YM251" s="107"/>
      <c r="YN251" s="107"/>
      <c r="YO251" s="107"/>
      <c r="YP251" s="107"/>
      <c r="YQ251" s="107"/>
      <c r="YR251" s="107"/>
      <c r="YS251" s="107"/>
      <c r="YT251" s="107"/>
      <c r="YU251" s="107"/>
      <c r="YV251" s="107"/>
      <c r="YW251" s="107"/>
      <c r="YX251" s="107"/>
      <c r="YY251" s="107"/>
      <c r="YZ251" s="107"/>
      <c r="ZA251" s="107"/>
      <c r="ZB251" s="107"/>
      <c r="ZC251" s="107"/>
      <c r="ZD251" s="107"/>
      <c r="ZE251" s="107"/>
      <c r="ZF251" s="107"/>
      <c r="ZG251" s="107"/>
      <c r="ZH251" s="107"/>
      <c r="ZI251" s="107"/>
      <c r="ZJ251" s="107"/>
      <c r="ZK251" s="107"/>
      <c r="ZL251" s="107"/>
      <c r="ZM251" s="107"/>
      <c r="ZN251" s="107"/>
      <c r="ZO251" s="107"/>
      <c r="ZP251" s="107"/>
      <c r="ZQ251" s="107"/>
      <c r="ZR251" s="107"/>
      <c r="ZS251" s="107"/>
      <c r="ZT251" s="107"/>
      <c r="ZU251" s="107"/>
      <c r="ZV251" s="107"/>
      <c r="ZW251" s="107"/>
      <c r="ZX251" s="107"/>
      <c r="ZY251" s="107"/>
      <c r="ZZ251" s="107"/>
      <c r="AAA251" s="107"/>
      <c r="AAB251" s="107"/>
      <c r="AAC251" s="107"/>
      <c r="AAD251" s="107"/>
      <c r="AAE251" s="107"/>
      <c r="AAF251" s="107"/>
      <c r="AAG251" s="107"/>
      <c r="AAH251" s="107"/>
      <c r="AAI251" s="107"/>
      <c r="AAJ251" s="107"/>
      <c r="AAK251" s="107"/>
      <c r="AAL251" s="107"/>
      <c r="AAM251" s="107"/>
      <c r="AAN251" s="107"/>
      <c r="AAO251" s="107"/>
      <c r="AAP251" s="107"/>
      <c r="AAQ251" s="107"/>
      <c r="AAR251" s="107"/>
      <c r="AAS251" s="107"/>
      <c r="AAT251" s="107"/>
      <c r="AAU251" s="107"/>
      <c r="AAV251" s="107"/>
      <c r="AAW251" s="107"/>
      <c r="AAX251" s="107"/>
      <c r="AAY251" s="107"/>
      <c r="AAZ251" s="107"/>
      <c r="ABA251" s="107"/>
      <c r="ABB251" s="107"/>
      <c r="ABC251" s="107"/>
      <c r="ABD251" s="107"/>
      <c r="ABE251" s="107"/>
      <c r="ABF251" s="107"/>
      <c r="ABG251" s="107"/>
      <c r="ABH251" s="107"/>
      <c r="ABI251" s="107"/>
      <c r="ABJ251" s="107"/>
      <c r="ABK251" s="107"/>
      <c r="ABL251" s="107"/>
      <c r="ABM251" s="107"/>
      <c r="ABN251" s="107"/>
      <c r="ABO251" s="107"/>
      <c r="ABP251" s="107"/>
      <c r="ABQ251" s="107"/>
      <c r="ABR251" s="107"/>
      <c r="ABS251" s="107"/>
      <c r="ABT251" s="107"/>
      <c r="ABU251" s="107"/>
      <c r="ABV251" s="107"/>
      <c r="ABW251" s="107"/>
      <c r="ABX251" s="107"/>
      <c r="ABY251" s="107"/>
      <c r="ABZ251" s="107"/>
      <c r="ACA251" s="107"/>
      <c r="ACB251" s="107"/>
      <c r="ACC251" s="107"/>
      <c r="ACD251" s="107"/>
      <c r="ACE251" s="107"/>
      <c r="ACF251" s="107"/>
      <c r="ACG251" s="107"/>
      <c r="ACH251" s="107"/>
      <c r="ACI251" s="107"/>
      <c r="ACJ251" s="107"/>
      <c r="ACK251" s="107"/>
      <c r="ACL251" s="107"/>
      <c r="ACM251" s="107"/>
      <c r="ACN251" s="107"/>
      <c r="ACO251" s="107"/>
      <c r="ACP251" s="107"/>
      <c r="ACQ251" s="107"/>
      <c r="ACR251" s="107"/>
      <c r="ACS251" s="107"/>
      <c r="ACT251" s="107"/>
      <c r="ACU251" s="107"/>
      <c r="ACV251" s="107"/>
      <c r="ACW251" s="107"/>
      <c r="ACX251" s="107"/>
      <c r="ACY251" s="107"/>
      <c r="ACZ251" s="107"/>
      <c r="ADA251" s="107"/>
    </row>
    <row r="252" spans="1:781" s="83" customFormat="1" ht="28.8" customHeight="1" x14ac:dyDescent="0.3">
      <c r="A252" s="58">
        <v>1</v>
      </c>
      <c r="B252" s="46" t="s">
        <v>747</v>
      </c>
      <c r="C252" s="24" t="s">
        <v>56</v>
      </c>
      <c r="D252" s="25" t="s">
        <v>176</v>
      </c>
      <c r="E252" s="25" t="s">
        <v>377</v>
      </c>
      <c r="F252" s="25">
        <v>66</v>
      </c>
      <c r="G252" s="81">
        <v>2500000</v>
      </c>
      <c r="H252" s="25">
        <v>1</v>
      </c>
      <c r="I252" s="25" t="s">
        <v>44</v>
      </c>
      <c r="J252" s="25" t="s">
        <v>57</v>
      </c>
      <c r="K252" s="27">
        <v>1980</v>
      </c>
      <c r="L252" s="28">
        <v>29507</v>
      </c>
      <c r="M252" s="29">
        <v>2000000</v>
      </c>
      <c r="N252" s="30">
        <v>8</v>
      </c>
      <c r="O252" s="30"/>
      <c r="P252" s="31" t="s">
        <v>503</v>
      </c>
      <c r="Q252" s="32" t="s">
        <v>748</v>
      </c>
      <c r="R252" s="33" t="s">
        <v>293</v>
      </c>
      <c r="S252" s="34" t="str">
        <f t="shared" si="53"/>
        <v>Cu</v>
      </c>
      <c r="T252" s="35">
        <v>1300</v>
      </c>
      <c r="U252" s="35">
        <v>0.53</v>
      </c>
      <c r="V252" s="35"/>
      <c r="W252" s="35">
        <v>0.53</v>
      </c>
      <c r="X252" s="35">
        <v>1967</v>
      </c>
      <c r="Y252" s="35">
        <v>100</v>
      </c>
      <c r="Z252" s="35" t="s">
        <v>294</v>
      </c>
      <c r="AA252" s="1"/>
      <c r="AB252" s="36">
        <f t="shared" si="52"/>
        <v>1.0544891448251208</v>
      </c>
      <c r="AC252" s="36">
        <f t="shared" si="54"/>
        <v>0.20512820512820512</v>
      </c>
      <c r="AD252" s="36">
        <f t="shared" si="55"/>
        <v>0</v>
      </c>
      <c r="AE252" s="36">
        <f t="shared" si="60"/>
        <v>1.2596173499533259</v>
      </c>
      <c r="AF252" s="37"/>
      <c r="AG252" s="37">
        <f t="shared" si="57"/>
        <v>1.2596173499533259</v>
      </c>
      <c r="AH252" s="37">
        <f t="shared" si="58"/>
        <v>0</v>
      </c>
      <c r="AI252" s="37">
        <f t="shared" si="59"/>
        <v>0</v>
      </c>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row>
    <row r="253" spans="1:781" s="83" customFormat="1" ht="15.6" x14ac:dyDescent="0.3">
      <c r="A253" s="42">
        <v>3</v>
      </c>
      <c r="B253" s="46" t="s">
        <v>749</v>
      </c>
      <c r="C253" s="24" t="s">
        <v>99</v>
      </c>
      <c r="D253" s="25"/>
      <c r="E253" s="25"/>
      <c r="F253" s="25">
        <v>7</v>
      </c>
      <c r="G253" s="81"/>
      <c r="H253" s="25">
        <v>1</v>
      </c>
      <c r="I253" s="25" t="s">
        <v>44</v>
      </c>
      <c r="J253" s="25" t="s">
        <v>57</v>
      </c>
      <c r="K253" s="27">
        <v>1980</v>
      </c>
      <c r="L253" s="90">
        <v>29342</v>
      </c>
      <c r="M253" s="29"/>
      <c r="N253" s="30"/>
      <c r="O253" s="30"/>
      <c r="P253" s="31" t="s">
        <v>32</v>
      </c>
      <c r="Q253" s="32"/>
      <c r="R253" s="104" t="s">
        <v>398</v>
      </c>
      <c r="S253" s="34" t="str">
        <f t="shared" si="53"/>
        <v>Sand</v>
      </c>
      <c r="T253" s="35"/>
      <c r="U253" s="35"/>
      <c r="V253" s="35"/>
      <c r="W253" s="35"/>
      <c r="X253" s="35"/>
      <c r="Y253" s="35"/>
      <c r="Z253" s="35"/>
      <c r="AA253" s="1"/>
      <c r="AB253" s="36">
        <f t="shared" si="52"/>
        <v>0</v>
      </c>
      <c r="AC253" s="36">
        <f t="shared" si="54"/>
        <v>0</v>
      </c>
      <c r="AD253" s="36">
        <f t="shared" si="55"/>
        <v>0</v>
      </c>
      <c r="AE253" s="36">
        <f t="shared" si="60"/>
        <v>0</v>
      </c>
      <c r="AF253" s="37"/>
      <c r="AG253" s="37">
        <f t="shared" si="57"/>
        <v>0</v>
      </c>
      <c r="AH253" s="37">
        <f t="shared" si="58"/>
        <v>0</v>
      </c>
      <c r="AI253" s="37">
        <f t="shared" si="59"/>
        <v>0</v>
      </c>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row>
    <row r="254" spans="1:781" s="83" customFormat="1" ht="15.6" x14ac:dyDescent="0.3">
      <c r="A254" s="42">
        <v>3</v>
      </c>
      <c r="B254" s="46" t="s">
        <v>750</v>
      </c>
      <c r="C254" s="24" t="s">
        <v>56</v>
      </c>
      <c r="D254" s="25"/>
      <c r="E254" s="25"/>
      <c r="F254" s="25"/>
      <c r="G254" s="81"/>
      <c r="H254" s="25">
        <v>1</v>
      </c>
      <c r="I254" s="25" t="s">
        <v>51</v>
      </c>
      <c r="J254" s="25" t="s">
        <v>114</v>
      </c>
      <c r="K254" s="27">
        <v>1980</v>
      </c>
      <c r="L254" s="90">
        <v>1980</v>
      </c>
      <c r="M254" s="29"/>
      <c r="N254" s="30"/>
      <c r="O254" s="30"/>
      <c r="P254" s="31" t="s">
        <v>383</v>
      </c>
      <c r="Q254" s="32" t="s">
        <v>461</v>
      </c>
      <c r="R254" s="33" t="s">
        <v>293</v>
      </c>
      <c r="S254" s="34" t="str">
        <f t="shared" si="53"/>
        <v>Cu</v>
      </c>
      <c r="T254" s="35">
        <v>12000</v>
      </c>
      <c r="U254" s="35">
        <v>1</v>
      </c>
      <c r="V254" s="35"/>
      <c r="W254" s="35">
        <v>1</v>
      </c>
      <c r="X254" s="35"/>
      <c r="Y254" s="35">
        <v>580</v>
      </c>
      <c r="Z254" s="35" t="s">
        <v>294</v>
      </c>
      <c r="AA254" s="1"/>
      <c r="AB254" s="36">
        <f t="shared" si="52"/>
        <v>0</v>
      </c>
      <c r="AC254" s="36">
        <f t="shared" si="54"/>
        <v>0</v>
      </c>
      <c r="AD254" s="36">
        <f t="shared" si="55"/>
        <v>0</v>
      </c>
      <c r="AE254" s="36">
        <f t="shared" si="60"/>
        <v>0</v>
      </c>
      <c r="AF254" s="37"/>
      <c r="AG254" s="37">
        <f t="shared" si="57"/>
        <v>0</v>
      </c>
      <c r="AH254" s="37">
        <f t="shared" si="58"/>
        <v>0</v>
      </c>
      <c r="AI254" s="37">
        <f t="shared" si="59"/>
        <v>0</v>
      </c>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row>
    <row r="255" spans="1:781" s="83" customFormat="1" ht="15.6" x14ac:dyDescent="0.3">
      <c r="A255" s="42">
        <v>3</v>
      </c>
      <c r="B255" s="46" t="s">
        <v>751</v>
      </c>
      <c r="C255" s="24" t="s">
        <v>56</v>
      </c>
      <c r="D255" s="25"/>
      <c r="E255" s="25"/>
      <c r="F255" s="25"/>
      <c r="G255" s="81"/>
      <c r="H255" s="25">
        <v>1</v>
      </c>
      <c r="I255" s="25" t="s">
        <v>51</v>
      </c>
      <c r="J255" s="25" t="s">
        <v>114</v>
      </c>
      <c r="K255" s="27">
        <v>1980</v>
      </c>
      <c r="L255" s="90">
        <v>1980</v>
      </c>
      <c r="M255" s="29"/>
      <c r="N255" s="30"/>
      <c r="O255" s="30"/>
      <c r="P255" s="31" t="s">
        <v>383</v>
      </c>
      <c r="Q255" s="32" t="s">
        <v>461</v>
      </c>
      <c r="R255" s="33" t="s">
        <v>293</v>
      </c>
      <c r="S255" s="34" t="str">
        <f t="shared" si="53"/>
        <v>Cu</v>
      </c>
      <c r="T255" s="35">
        <v>12000</v>
      </c>
      <c r="U255" s="35">
        <v>1</v>
      </c>
      <c r="V255" s="35"/>
      <c r="W255" s="35">
        <v>1</v>
      </c>
      <c r="X255" s="35"/>
      <c r="Y255" s="35">
        <v>580</v>
      </c>
      <c r="Z255" s="35" t="s">
        <v>294</v>
      </c>
      <c r="AA255" s="1"/>
      <c r="AB255" s="36">
        <f t="shared" si="52"/>
        <v>0</v>
      </c>
      <c r="AC255" s="36">
        <f t="shared" si="54"/>
        <v>0</v>
      </c>
      <c r="AD255" s="36">
        <f t="shared" si="55"/>
        <v>0</v>
      </c>
      <c r="AE255" s="36">
        <f t="shared" si="60"/>
        <v>0</v>
      </c>
      <c r="AF255" s="37"/>
      <c r="AG255" s="37">
        <f t="shared" si="57"/>
        <v>0</v>
      </c>
      <c r="AH255" s="37">
        <f t="shared" si="58"/>
        <v>0</v>
      </c>
      <c r="AI255" s="37">
        <f t="shared" si="59"/>
        <v>0</v>
      </c>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row>
    <row r="256" spans="1:781" s="83" customFormat="1" ht="15.6" x14ac:dyDescent="0.3">
      <c r="A256" s="42">
        <v>3</v>
      </c>
      <c r="B256" s="46" t="s">
        <v>752</v>
      </c>
      <c r="C256" s="24"/>
      <c r="D256" s="25"/>
      <c r="E256" s="25"/>
      <c r="F256" s="25"/>
      <c r="G256" s="81"/>
      <c r="H256" s="25">
        <v>1</v>
      </c>
      <c r="I256" s="25" t="s">
        <v>51</v>
      </c>
      <c r="J256" s="25" t="s">
        <v>45</v>
      </c>
      <c r="K256" s="27">
        <v>1980</v>
      </c>
      <c r="L256" s="93">
        <v>1980</v>
      </c>
      <c r="M256" s="29"/>
      <c r="N256" s="30"/>
      <c r="O256" s="30"/>
      <c r="P256" s="31" t="s">
        <v>545</v>
      </c>
      <c r="Q256" s="32" t="s">
        <v>753</v>
      </c>
      <c r="R256" s="33"/>
      <c r="S256" s="34"/>
      <c r="T256" s="35"/>
      <c r="U256" s="35"/>
      <c r="V256" s="35"/>
      <c r="W256" s="35"/>
      <c r="X256" s="35"/>
      <c r="Y256" s="35"/>
      <c r="Z256" s="35"/>
      <c r="AA256" s="1"/>
      <c r="AB256" s="36"/>
      <c r="AC256" s="36"/>
      <c r="AD256" s="36"/>
      <c r="AE256" s="36"/>
      <c r="AF256" s="37"/>
      <c r="AG256" s="37"/>
      <c r="AH256" s="37"/>
      <c r="AI256" s="37"/>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row>
    <row r="257" spans="1:781" s="83" customFormat="1" ht="15.6" x14ac:dyDescent="0.3">
      <c r="A257" s="42">
        <v>3</v>
      </c>
      <c r="B257" s="46" t="s">
        <v>754</v>
      </c>
      <c r="C257" s="24" t="s">
        <v>755</v>
      </c>
      <c r="D257" s="25"/>
      <c r="E257" s="25"/>
      <c r="F257" s="25">
        <v>11</v>
      </c>
      <c r="G257" s="81">
        <v>430000</v>
      </c>
      <c r="H257" s="25">
        <v>1</v>
      </c>
      <c r="I257" s="25" t="s">
        <v>51</v>
      </c>
      <c r="J257" s="25" t="s">
        <v>114</v>
      </c>
      <c r="K257" s="27">
        <v>1980</v>
      </c>
      <c r="L257" s="93">
        <v>1980</v>
      </c>
      <c r="M257" s="29"/>
      <c r="N257" s="30"/>
      <c r="O257" s="30"/>
      <c r="P257" s="31" t="s">
        <v>32</v>
      </c>
      <c r="Q257" s="32"/>
      <c r="R257" s="33"/>
      <c r="S257" s="34" t="str">
        <f t="shared" ref="S257:S307" si="61">C257</f>
        <v>Kyanite</v>
      </c>
      <c r="T257" s="35"/>
      <c r="U257" s="35"/>
      <c r="V257" s="35"/>
      <c r="W257" s="35"/>
      <c r="X257" s="35"/>
      <c r="Y257" s="35"/>
      <c r="Z257" s="35"/>
      <c r="AA257" s="1"/>
      <c r="AB257" s="36">
        <f t="shared" ref="AB257:AB302" si="62">M257/1896653</f>
        <v>0</v>
      </c>
      <c r="AC257" s="36">
        <f t="shared" ref="AC257:AC302" si="63">N257/39</f>
        <v>0</v>
      </c>
      <c r="AD257" s="36">
        <f t="shared" ref="AD257:AD302" si="64">O257/14</f>
        <v>0</v>
      </c>
      <c r="AE257" s="36">
        <f t="shared" ref="AE257:AE302" si="65">SUM(AB257:AD257)</f>
        <v>0</v>
      </c>
      <c r="AF257" s="37"/>
      <c r="AG257" s="37">
        <f t="shared" ref="AG257:AG302" si="66">IF(A257=1,AE257,0)</f>
        <v>0</v>
      </c>
      <c r="AH257" s="37">
        <f t="shared" ref="AH257:AH302" si="67">IF(A257=2,AE257,0)</f>
        <v>0</v>
      </c>
      <c r="AI257" s="37">
        <f t="shared" ref="AI257:AI302" si="68">IF(A257=3,AE257,0)</f>
        <v>0</v>
      </c>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row>
    <row r="258" spans="1:781" s="1" customFormat="1" ht="15.6" x14ac:dyDescent="0.3">
      <c r="A258" s="42">
        <v>3</v>
      </c>
      <c r="B258" s="98" t="s">
        <v>756</v>
      </c>
      <c r="C258" s="99" t="s">
        <v>56</v>
      </c>
      <c r="D258" s="100"/>
      <c r="E258" s="100"/>
      <c r="F258" s="100"/>
      <c r="G258" s="50"/>
      <c r="H258" s="100">
        <v>1</v>
      </c>
      <c r="I258" s="100" t="s">
        <v>44</v>
      </c>
      <c r="J258" s="100" t="s">
        <v>57</v>
      </c>
      <c r="K258" s="101">
        <v>1979</v>
      </c>
      <c r="L258" s="66">
        <v>29190</v>
      </c>
      <c r="M258" s="102">
        <v>37854.1</v>
      </c>
      <c r="N258" s="103"/>
      <c r="O258" s="103"/>
      <c r="P258" s="54" t="s">
        <v>512</v>
      </c>
      <c r="Q258" s="80" t="s">
        <v>757</v>
      </c>
      <c r="R258" s="33"/>
      <c r="S258" s="34" t="str">
        <f t="shared" si="61"/>
        <v>Cu</v>
      </c>
      <c r="T258" s="35"/>
      <c r="U258" s="35"/>
      <c r="V258" s="35"/>
      <c r="W258" s="35"/>
      <c r="X258" s="35"/>
      <c r="Y258" s="35"/>
      <c r="Z258" s="35"/>
      <c r="AB258" s="36">
        <f t="shared" si="62"/>
        <v>1.9958368768562305E-2</v>
      </c>
      <c r="AC258" s="36">
        <f t="shared" si="63"/>
        <v>0</v>
      </c>
      <c r="AD258" s="36">
        <f t="shared" si="64"/>
        <v>0</v>
      </c>
      <c r="AE258" s="36">
        <f t="shared" si="65"/>
        <v>1.9958368768562305E-2</v>
      </c>
      <c r="AF258" s="37"/>
      <c r="AG258" s="37">
        <f t="shared" si="66"/>
        <v>0</v>
      </c>
      <c r="AH258" s="37">
        <f t="shared" si="67"/>
        <v>0</v>
      </c>
      <c r="AI258" s="37">
        <f t="shared" si="68"/>
        <v>1.9958368768562305E-2</v>
      </c>
    </row>
    <row r="259" spans="1:781" s="1" customFormat="1" ht="24" x14ac:dyDescent="0.3">
      <c r="A259" s="40">
        <v>2</v>
      </c>
      <c r="B259" s="98" t="s">
        <v>758</v>
      </c>
      <c r="C259" s="99" t="s">
        <v>208</v>
      </c>
      <c r="D259" s="100" t="s">
        <v>72</v>
      </c>
      <c r="E259" s="100" t="s">
        <v>330</v>
      </c>
      <c r="F259" s="100">
        <v>11</v>
      </c>
      <c r="G259" s="50">
        <v>370000</v>
      </c>
      <c r="H259" s="100">
        <v>1</v>
      </c>
      <c r="I259" s="100" t="s">
        <v>44</v>
      </c>
      <c r="J259" s="100" t="s">
        <v>218</v>
      </c>
      <c r="K259" s="101">
        <v>1979</v>
      </c>
      <c r="L259" s="66">
        <v>29052</v>
      </c>
      <c r="M259" s="102">
        <v>370000</v>
      </c>
      <c r="N259" s="103">
        <v>110</v>
      </c>
      <c r="O259" s="103"/>
      <c r="P259" s="54" t="s">
        <v>759</v>
      </c>
      <c r="Q259" s="80" t="s">
        <v>760</v>
      </c>
      <c r="R259" s="33"/>
      <c r="S259" s="34" t="str">
        <f t="shared" si="61"/>
        <v>U</v>
      </c>
      <c r="T259" s="35"/>
      <c r="U259" s="35"/>
      <c r="V259" s="35"/>
      <c r="W259" s="35"/>
      <c r="X259" s="35">
        <v>1967</v>
      </c>
      <c r="Y259" s="35">
        <v>3</v>
      </c>
      <c r="Z259" s="35" t="s">
        <v>208</v>
      </c>
      <c r="AB259" s="36">
        <f t="shared" si="62"/>
        <v>0.19508049179264736</v>
      </c>
      <c r="AC259" s="36">
        <f t="shared" si="63"/>
        <v>2.8205128205128207</v>
      </c>
      <c r="AD259" s="36">
        <f t="shared" si="64"/>
        <v>0</v>
      </c>
      <c r="AE259" s="36">
        <f t="shared" si="65"/>
        <v>3.0155933123054681</v>
      </c>
      <c r="AF259" s="37"/>
      <c r="AG259" s="37">
        <f t="shared" si="66"/>
        <v>0</v>
      </c>
      <c r="AH259" s="37">
        <f t="shared" si="67"/>
        <v>3.0155933123054681</v>
      </c>
      <c r="AI259" s="37">
        <f t="shared" si="68"/>
        <v>0</v>
      </c>
    </row>
    <row r="260" spans="1:781" s="1" customFormat="1" ht="24" x14ac:dyDescent="0.3">
      <c r="A260" s="42">
        <v>3</v>
      </c>
      <c r="B260" s="98" t="s">
        <v>761</v>
      </c>
      <c r="C260" s="99" t="s">
        <v>208</v>
      </c>
      <c r="D260" s="100" t="s">
        <v>176</v>
      </c>
      <c r="E260" s="100" t="s">
        <v>194</v>
      </c>
      <c r="F260" s="100">
        <v>43</v>
      </c>
      <c r="G260" s="50"/>
      <c r="H260" s="100">
        <v>2</v>
      </c>
      <c r="I260" s="100" t="s">
        <v>44</v>
      </c>
      <c r="J260" s="100" t="s">
        <v>100</v>
      </c>
      <c r="K260" s="101">
        <v>1979</v>
      </c>
      <c r="L260" s="61">
        <v>28915</v>
      </c>
      <c r="M260" s="102"/>
      <c r="N260" s="103"/>
      <c r="O260" s="103"/>
      <c r="P260" s="54" t="s">
        <v>32</v>
      </c>
      <c r="Q260" s="80" t="s">
        <v>762</v>
      </c>
      <c r="R260" s="33"/>
      <c r="S260" s="34" t="str">
        <f t="shared" si="61"/>
        <v>U</v>
      </c>
      <c r="T260" s="35"/>
      <c r="U260" s="35"/>
      <c r="V260" s="35"/>
      <c r="W260" s="35"/>
      <c r="X260" s="35"/>
      <c r="Y260" s="35"/>
      <c r="Z260" s="35"/>
      <c r="AB260" s="36">
        <f t="shared" si="62"/>
        <v>0</v>
      </c>
      <c r="AC260" s="36">
        <f t="shared" si="63"/>
        <v>0</v>
      </c>
      <c r="AD260" s="36">
        <f t="shared" si="64"/>
        <v>0</v>
      </c>
      <c r="AE260" s="36">
        <f t="shared" si="65"/>
        <v>0</v>
      </c>
      <c r="AF260" s="37"/>
      <c r="AG260" s="37">
        <f t="shared" si="66"/>
        <v>0</v>
      </c>
      <c r="AH260" s="37">
        <f t="shared" si="67"/>
        <v>0</v>
      </c>
      <c r="AI260" s="37">
        <f t="shared" si="68"/>
        <v>0</v>
      </c>
    </row>
    <row r="261" spans="1:781" s="1" customFormat="1" ht="15.6" x14ac:dyDescent="0.3">
      <c r="A261" s="42">
        <v>3</v>
      </c>
      <c r="B261" s="98" t="s">
        <v>763</v>
      </c>
      <c r="C261" s="99" t="s">
        <v>421</v>
      </c>
      <c r="D261" s="100"/>
      <c r="E261" s="100"/>
      <c r="F261" s="100"/>
      <c r="G261" s="50"/>
      <c r="H261" s="100">
        <v>1</v>
      </c>
      <c r="I261" s="100" t="s">
        <v>44</v>
      </c>
      <c r="J261" s="100" t="s">
        <v>218</v>
      </c>
      <c r="K261" s="101">
        <v>1979</v>
      </c>
      <c r="L261" s="118">
        <v>1979</v>
      </c>
      <c r="M261" s="102">
        <v>40000</v>
      </c>
      <c r="N261" s="103"/>
      <c r="O261" s="103"/>
      <c r="P261" s="54" t="s">
        <v>83</v>
      </c>
      <c r="Q261" s="80" t="s">
        <v>764</v>
      </c>
      <c r="R261" s="33"/>
      <c r="S261" s="34" t="str">
        <f t="shared" si="61"/>
        <v>?</v>
      </c>
      <c r="T261" s="35"/>
      <c r="U261" s="35"/>
      <c r="V261" s="35"/>
      <c r="W261" s="35"/>
      <c r="X261" s="35"/>
      <c r="Y261" s="35"/>
      <c r="Z261" s="35"/>
      <c r="AB261" s="36">
        <f t="shared" si="62"/>
        <v>2.1089782896502419E-2</v>
      </c>
      <c r="AC261" s="36">
        <f t="shared" si="63"/>
        <v>0</v>
      </c>
      <c r="AD261" s="36">
        <f t="shared" si="64"/>
        <v>0</v>
      </c>
      <c r="AE261" s="36">
        <f t="shared" si="65"/>
        <v>2.1089782896502419E-2</v>
      </c>
      <c r="AF261" s="37"/>
      <c r="AG261" s="37">
        <f t="shared" si="66"/>
        <v>0</v>
      </c>
      <c r="AH261" s="37">
        <f t="shared" si="67"/>
        <v>0</v>
      </c>
      <c r="AI261" s="37">
        <f t="shared" si="68"/>
        <v>2.1089782896502419E-2</v>
      </c>
    </row>
    <row r="262" spans="1:781" s="1" customFormat="1" ht="15.6" x14ac:dyDescent="0.3">
      <c r="A262" s="42">
        <v>3</v>
      </c>
      <c r="B262" s="98" t="s">
        <v>765</v>
      </c>
      <c r="C262" s="99" t="s">
        <v>766</v>
      </c>
      <c r="D262" s="100" t="s">
        <v>400</v>
      </c>
      <c r="E262" s="100" t="s">
        <v>217</v>
      </c>
      <c r="F262" s="100">
        <v>30</v>
      </c>
      <c r="G262" s="50"/>
      <c r="H262" s="100">
        <v>1</v>
      </c>
      <c r="I262" s="100" t="s">
        <v>51</v>
      </c>
      <c r="J262" s="100" t="s">
        <v>100</v>
      </c>
      <c r="K262" s="101">
        <v>1979</v>
      </c>
      <c r="L262" s="118">
        <v>1979</v>
      </c>
      <c r="M262" s="102"/>
      <c r="N262" s="103"/>
      <c r="O262" s="103"/>
      <c r="P262" s="54" t="s">
        <v>32</v>
      </c>
      <c r="Q262" s="80" t="s">
        <v>767</v>
      </c>
      <c r="R262" s="104" t="s">
        <v>398</v>
      </c>
      <c r="S262" s="34" t="str">
        <f t="shared" si="61"/>
        <v>Oil Sands</v>
      </c>
      <c r="T262" s="35"/>
      <c r="U262" s="35"/>
      <c r="V262" s="35"/>
      <c r="W262" s="35"/>
      <c r="X262" s="35"/>
      <c r="Y262" s="35"/>
      <c r="Z262" s="35"/>
      <c r="AB262" s="36">
        <f t="shared" si="62"/>
        <v>0</v>
      </c>
      <c r="AC262" s="36">
        <f t="shared" si="63"/>
        <v>0</v>
      </c>
      <c r="AD262" s="36">
        <f t="shared" si="64"/>
        <v>0</v>
      </c>
      <c r="AE262" s="36">
        <f t="shared" si="65"/>
        <v>0</v>
      </c>
      <c r="AF262" s="37"/>
      <c r="AG262" s="37">
        <f t="shared" si="66"/>
        <v>0</v>
      </c>
      <c r="AH262" s="37">
        <f t="shared" si="67"/>
        <v>0</v>
      </c>
      <c r="AI262" s="37">
        <f t="shared" si="68"/>
        <v>0</v>
      </c>
      <c r="ED262" s="119"/>
      <c r="EE262" s="119"/>
      <c r="EF262" s="119"/>
      <c r="EG262" s="119"/>
      <c r="EH262" s="119"/>
      <c r="EI262" s="119"/>
      <c r="EJ262" s="119"/>
      <c r="EK262" s="119"/>
      <c r="EL262" s="119"/>
      <c r="EM262" s="119"/>
      <c r="EN262" s="119"/>
      <c r="EO262" s="119"/>
      <c r="EP262" s="119"/>
      <c r="EQ262" s="119"/>
      <c r="ER262" s="119"/>
      <c r="ES262" s="119"/>
      <c r="ET262" s="119"/>
      <c r="EU262" s="119"/>
      <c r="EV262" s="119"/>
      <c r="EW262" s="119"/>
      <c r="EX262" s="119"/>
      <c r="EY262" s="119"/>
      <c r="EZ262" s="119"/>
      <c r="FA262" s="119"/>
      <c r="FB262" s="119"/>
      <c r="FC262" s="119"/>
      <c r="FD262" s="119"/>
      <c r="FE262" s="119"/>
      <c r="FF262" s="119"/>
      <c r="FG262" s="119"/>
      <c r="FH262" s="119"/>
      <c r="FI262" s="119"/>
      <c r="FJ262" s="119"/>
      <c r="FK262" s="119"/>
      <c r="FL262" s="119"/>
      <c r="FM262" s="119"/>
      <c r="FN262" s="119"/>
      <c r="FO262" s="119"/>
      <c r="FP262" s="119"/>
      <c r="FQ262" s="119"/>
      <c r="FR262" s="119"/>
      <c r="FS262" s="119"/>
      <c r="FT262" s="119"/>
      <c r="FU262" s="119"/>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19"/>
      <c r="GQ262" s="119"/>
      <c r="GR262" s="119"/>
      <c r="GS262" s="119"/>
      <c r="GT262" s="119"/>
      <c r="GU262" s="119"/>
      <c r="GV262" s="119"/>
      <c r="GW262" s="119"/>
      <c r="GX262" s="119"/>
      <c r="GY262" s="119"/>
      <c r="GZ262" s="119"/>
      <c r="HA262" s="119"/>
      <c r="HB262" s="119"/>
      <c r="HC262" s="119"/>
      <c r="HD262" s="119"/>
      <c r="HE262" s="119"/>
      <c r="HF262" s="119"/>
      <c r="HG262" s="119"/>
      <c r="HH262" s="119"/>
      <c r="HI262" s="119"/>
      <c r="HJ262" s="119"/>
      <c r="HK262" s="119"/>
      <c r="HL262" s="119"/>
      <c r="HM262" s="119"/>
      <c r="HN262" s="119"/>
      <c r="HO262" s="119"/>
      <c r="HP262" s="119"/>
      <c r="HQ262" s="119"/>
      <c r="HR262" s="119"/>
      <c r="HS262" s="119"/>
      <c r="HT262" s="119"/>
      <c r="HU262" s="119"/>
      <c r="HV262" s="119"/>
      <c r="HW262" s="119"/>
      <c r="HX262" s="119"/>
      <c r="HY262" s="119"/>
      <c r="HZ262" s="119"/>
      <c r="IA262" s="119"/>
      <c r="IB262" s="119"/>
      <c r="IC262" s="119"/>
      <c r="ID262" s="119"/>
      <c r="IE262" s="119"/>
      <c r="IF262" s="119"/>
      <c r="IG262" s="119"/>
      <c r="IH262" s="119"/>
      <c r="II262" s="119"/>
      <c r="IJ262" s="119"/>
      <c r="IK262" s="119"/>
      <c r="IL262" s="119"/>
      <c r="IM262" s="119"/>
      <c r="IN262" s="119"/>
      <c r="IO262" s="119"/>
      <c r="IP262" s="119"/>
      <c r="IQ262" s="119"/>
      <c r="IR262" s="119"/>
      <c r="IS262" s="119"/>
      <c r="IT262" s="119"/>
      <c r="IU262" s="119"/>
      <c r="IV262" s="119"/>
      <c r="IW262" s="119"/>
      <c r="IX262" s="119"/>
      <c r="IY262" s="119"/>
      <c r="IZ262" s="119"/>
      <c r="JA262" s="119"/>
      <c r="JB262" s="119"/>
      <c r="JC262" s="119"/>
      <c r="JD262" s="119"/>
      <c r="JE262" s="119"/>
      <c r="JF262" s="119"/>
      <c r="JG262" s="119"/>
      <c r="JH262" s="119"/>
      <c r="JI262" s="119"/>
      <c r="JJ262" s="119"/>
      <c r="JK262" s="119"/>
      <c r="JL262" s="119"/>
      <c r="JM262" s="119"/>
      <c r="JN262" s="119"/>
      <c r="JO262" s="119"/>
      <c r="JP262" s="119"/>
      <c r="JQ262" s="119"/>
      <c r="JR262" s="119"/>
      <c r="JS262" s="119"/>
      <c r="JT262" s="119"/>
      <c r="JU262" s="119"/>
      <c r="JV262" s="119"/>
      <c r="JW262" s="119"/>
      <c r="JX262" s="119"/>
      <c r="JY262" s="119"/>
      <c r="JZ262" s="119"/>
      <c r="KA262" s="119"/>
      <c r="KB262" s="119"/>
      <c r="KC262" s="119"/>
      <c r="KD262" s="119"/>
      <c r="KE262" s="119"/>
      <c r="KF262" s="119"/>
      <c r="KG262" s="119"/>
      <c r="KH262" s="119"/>
      <c r="KI262" s="119"/>
      <c r="KJ262" s="119"/>
      <c r="KK262" s="119"/>
      <c r="KL262" s="119"/>
      <c r="KM262" s="119"/>
      <c r="KN262" s="119"/>
      <c r="KO262" s="119"/>
      <c r="KP262" s="119"/>
      <c r="KQ262" s="119"/>
      <c r="KR262" s="119"/>
      <c r="KS262" s="119"/>
      <c r="KT262" s="119"/>
      <c r="KU262" s="119"/>
      <c r="KV262" s="119"/>
      <c r="KW262" s="119"/>
      <c r="KX262" s="119"/>
      <c r="KY262" s="119"/>
      <c r="KZ262" s="119"/>
      <c r="LA262" s="119"/>
      <c r="LB262" s="119"/>
      <c r="LC262" s="119"/>
      <c r="LD262" s="119"/>
      <c r="LE262" s="119"/>
      <c r="LF262" s="119"/>
      <c r="LG262" s="119"/>
      <c r="LH262" s="119"/>
      <c r="LI262" s="119"/>
      <c r="LJ262" s="119"/>
      <c r="LK262" s="119"/>
      <c r="LL262" s="119"/>
      <c r="LM262" s="119"/>
      <c r="LN262" s="119"/>
      <c r="LO262" s="119"/>
      <c r="LP262" s="119"/>
      <c r="LQ262" s="119"/>
      <c r="LR262" s="119"/>
      <c r="LS262" s="119"/>
      <c r="LT262" s="119"/>
      <c r="LU262" s="119"/>
      <c r="LV262" s="119"/>
      <c r="LW262" s="119"/>
      <c r="LX262" s="119"/>
      <c r="LY262" s="119"/>
      <c r="LZ262" s="119"/>
      <c r="MA262" s="119"/>
      <c r="MB262" s="119"/>
      <c r="MC262" s="119"/>
      <c r="MD262" s="119"/>
      <c r="ME262" s="119"/>
      <c r="MF262" s="119"/>
      <c r="MG262" s="119"/>
      <c r="MH262" s="119"/>
      <c r="MI262" s="119"/>
      <c r="MJ262" s="119"/>
      <c r="MK262" s="119"/>
      <c r="ML262" s="119"/>
      <c r="MM262" s="119"/>
      <c r="MN262" s="119"/>
      <c r="MO262" s="119"/>
      <c r="MP262" s="119"/>
      <c r="MQ262" s="119"/>
      <c r="MR262" s="119"/>
      <c r="MS262" s="119"/>
      <c r="MT262" s="119"/>
      <c r="MU262" s="119"/>
      <c r="MV262" s="119"/>
      <c r="MW262" s="119"/>
      <c r="MX262" s="119"/>
      <c r="MY262" s="119"/>
      <c r="MZ262" s="119"/>
      <c r="NA262" s="119"/>
      <c r="NB262" s="119"/>
      <c r="NC262" s="119"/>
      <c r="ND262" s="119"/>
      <c r="NE262" s="119"/>
      <c r="NF262" s="119"/>
      <c r="NG262" s="119"/>
      <c r="NH262" s="119"/>
      <c r="NI262" s="119"/>
      <c r="NJ262" s="119"/>
      <c r="NK262" s="119"/>
      <c r="NL262" s="119"/>
      <c r="NM262" s="119"/>
      <c r="NN262" s="119"/>
      <c r="NO262" s="119"/>
      <c r="NP262" s="119"/>
      <c r="NQ262" s="119"/>
      <c r="NR262" s="119"/>
      <c r="NS262" s="119"/>
      <c r="NT262" s="119"/>
      <c r="NU262" s="119"/>
      <c r="NV262" s="119"/>
      <c r="NW262" s="119"/>
      <c r="NX262" s="119"/>
      <c r="NY262" s="119"/>
      <c r="NZ262" s="119"/>
      <c r="OA262" s="119"/>
      <c r="OB262" s="119"/>
      <c r="OC262" s="119"/>
      <c r="OD262" s="119"/>
      <c r="OE262" s="119"/>
      <c r="OF262" s="119"/>
      <c r="OG262" s="119"/>
      <c r="OH262" s="119"/>
      <c r="OI262" s="119"/>
      <c r="OJ262" s="119"/>
      <c r="OK262" s="119"/>
      <c r="OL262" s="119"/>
      <c r="OM262" s="119"/>
      <c r="ON262" s="119"/>
      <c r="OO262" s="119"/>
      <c r="OP262" s="119"/>
      <c r="OQ262" s="119"/>
      <c r="OR262" s="119"/>
      <c r="OS262" s="119"/>
      <c r="OT262" s="119"/>
      <c r="OU262" s="119"/>
      <c r="OV262" s="119"/>
      <c r="OW262" s="119"/>
      <c r="OX262" s="119"/>
      <c r="OY262" s="119"/>
      <c r="OZ262" s="119"/>
      <c r="PA262" s="119"/>
      <c r="PB262" s="119"/>
      <c r="PC262" s="119"/>
      <c r="PD262" s="119"/>
      <c r="PE262" s="119"/>
      <c r="PF262" s="119"/>
      <c r="PG262" s="119"/>
      <c r="PH262" s="119"/>
      <c r="PI262" s="119"/>
      <c r="PJ262" s="119"/>
      <c r="PK262" s="119"/>
      <c r="PL262" s="119"/>
      <c r="PM262" s="119"/>
      <c r="PN262" s="119"/>
      <c r="PO262" s="119"/>
      <c r="PP262" s="119"/>
      <c r="PQ262" s="119"/>
      <c r="PR262" s="119"/>
      <c r="PS262" s="119"/>
      <c r="PT262" s="119"/>
      <c r="PU262" s="119"/>
      <c r="PV262" s="119"/>
      <c r="PW262" s="119"/>
      <c r="PX262" s="119"/>
      <c r="PY262" s="119"/>
      <c r="PZ262" s="119"/>
      <c r="QA262" s="119"/>
      <c r="QB262" s="119"/>
      <c r="QC262" s="119"/>
      <c r="QD262" s="119"/>
      <c r="QE262" s="119"/>
      <c r="QF262" s="119"/>
      <c r="QG262" s="119"/>
      <c r="QH262" s="119"/>
      <c r="QI262" s="119"/>
      <c r="QJ262" s="119"/>
      <c r="QK262" s="119"/>
      <c r="QL262" s="119"/>
      <c r="QM262" s="119"/>
      <c r="QN262" s="119"/>
      <c r="QO262" s="119"/>
      <c r="QP262" s="119"/>
      <c r="QQ262" s="119"/>
      <c r="QR262" s="119"/>
      <c r="QS262" s="119"/>
      <c r="QT262" s="119"/>
      <c r="QU262" s="119"/>
      <c r="QV262" s="119"/>
      <c r="QW262" s="119"/>
      <c r="QX262" s="119"/>
      <c r="QY262" s="119"/>
      <c r="QZ262" s="119"/>
      <c r="RA262" s="119"/>
      <c r="RB262" s="119"/>
      <c r="RC262" s="119"/>
      <c r="RD262" s="119"/>
      <c r="RE262" s="119"/>
      <c r="RF262" s="119"/>
      <c r="RG262" s="119"/>
      <c r="RH262" s="119"/>
      <c r="RI262" s="119"/>
      <c r="RJ262" s="119"/>
      <c r="RK262" s="119"/>
      <c r="RL262" s="119"/>
      <c r="RM262" s="119"/>
      <c r="RN262" s="119"/>
      <c r="RO262" s="119"/>
      <c r="RP262" s="119"/>
      <c r="RQ262" s="119"/>
      <c r="RR262" s="119"/>
      <c r="RS262" s="119"/>
      <c r="RT262" s="119"/>
      <c r="RU262" s="119"/>
      <c r="RV262" s="119"/>
      <c r="RW262" s="119"/>
      <c r="RX262" s="119"/>
      <c r="RY262" s="119"/>
      <c r="RZ262" s="119"/>
      <c r="SA262" s="119"/>
      <c r="SB262" s="119"/>
      <c r="SC262" s="119"/>
      <c r="SD262" s="119"/>
      <c r="SE262" s="119"/>
      <c r="SF262" s="119"/>
      <c r="SG262" s="119"/>
      <c r="SH262" s="119"/>
      <c r="SI262" s="119"/>
      <c r="SJ262" s="119"/>
      <c r="SK262" s="119"/>
      <c r="SL262" s="119"/>
      <c r="SM262" s="119"/>
      <c r="SN262" s="119"/>
      <c r="SO262" s="119"/>
      <c r="SP262" s="119"/>
      <c r="SQ262" s="119"/>
      <c r="SR262" s="119"/>
      <c r="SS262" s="119"/>
      <c r="ST262" s="119"/>
      <c r="SU262" s="119"/>
      <c r="SV262" s="119"/>
      <c r="SW262" s="119"/>
      <c r="SX262" s="119"/>
      <c r="SY262" s="119"/>
      <c r="SZ262" s="119"/>
      <c r="TA262" s="119"/>
      <c r="TB262" s="119"/>
      <c r="TC262" s="119"/>
      <c r="TD262" s="119"/>
      <c r="TE262" s="119"/>
      <c r="TF262" s="119"/>
      <c r="TG262" s="119"/>
      <c r="TH262" s="119"/>
      <c r="TI262" s="119"/>
      <c r="TJ262" s="119"/>
      <c r="TK262" s="119"/>
      <c r="TL262" s="119"/>
      <c r="TM262" s="119"/>
      <c r="TN262" s="119"/>
      <c r="TO262" s="119"/>
      <c r="TP262" s="119"/>
      <c r="TQ262" s="119"/>
      <c r="TR262" s="119"/>
      <c r="TS262" s="119"/>
      <c r="TT262" s="119"/>
      <c r="TU262" s="119"/>
      <c r="TV262" s="119"/>
      <c r="TW262" s="119"/>
      <c r="TX262" s="119"/>
      <c r="TY262" s="119"/>
      <c r="TZ262" s="119"/>
      <c r="UA262" s="119"/>
      <c r="UB262" s="119"/>
      <c r="UC262" s="119"/>
      <c r="UD262" s="119"/>
      <c r="UE262" s="119"/>
      <c r="UF262" s="119"/>
      <c r="UG262" s="119"/>
      <c r="UH262" s="119"/>
      <c r="UI262" s="119"/>
      <c r="UJ262" s="119"/>
      <c r="UK262" s="119"/>
      <c r="UL262" s="119"/>
      <c r="UM262" s="119"/>
      <c r="UN262" s="119"/>
      <c r="UO262" s="119"/>
      <c r="UP262" s="119"/>
      <c r="UQ262" s="119"/>
      <c r="UR262" s="119"/>
      <c r="US262" s="119"/>
      <c r="UT262" s="119"/>
      <c r="UU262" s="119"/>
      <c r="UV262" s="119"/>
      <c r="UW262" s="119"/>
      <c r="UX262" s="119"/>
      <c r="UY262" s="119"/>
      <c r="UZ262" s="119"/>
      <c r="VA262" s="119"/>
      <c r="VB262" s="119"/>
      <c r="VC262" s="119"/>
      <c r="VD262" s="119"/>
      <c r="VE262" s="119"/>
      <c r="VF262" s="119"/>
      <c r="VG262" s="119"/>
      <c r="VH262" s="119"/>
      <c r="VI262" s="119"/>
      <c r="VJ262" s="119"/>
      <c r="VK262" s="119"/>
      <c r="VL262" s="119"/>
      <c r="VM262" s="119"/>
      <c r="VN262" s="119"/>
      <c r="VO262" s="119"/>
      <c r="VP262" s="119"/>
      <c r="VQ262" s="119"/>
      <c r="VR262" s="119"/>
      <c r="VS262" s="119"/>
      <c r="VT262" s="119"/>
      <c r="VU262" s="119"/>
      <c r="VV262" s="119"/>
      <c r="VW262" s="119"/>
      <c r="VX262" s="119"/>
      <c r="VY262" s="119"/>
      <c r="VZ262" s="119"/>
      <c r="WA262" s="119"/>
      <c r="WB262" s="119"/>
      <c r="WC262" s="119"/>
      <c r="WD262" s="119"/>
      <c r="WE262" s="119"/>
      <c r="WF262" s="119"/>
      <c r="WG262" s="119"/>
      <c r="WH262" s="119"/>
      <c r="WI262" s="119"/>
      <c r="WJ262" s="119"/>
      <c r="WK262" s="119"/>
      <c r="WL262" s="119"/>
      <c r="WM262" s="119"/>
      <c r="WN262" s="119"/>
      <c r="WO262" s="119"/>
      <c r="WP262" s="119"/>
      <c r="WQ262" s="119"/>
      <c r="WR262" s="119"/>
      <c r="WS262" s="119"/>
      <c r="WT262" s="119"/>
      <c r="WU262" s="119"/>
      <c r="WV262" s="119"/>
      <c r="WW262" s="119"/>
      <c r="WX262" s="119"/>
      <c r="WY262" s="119"/>
      <c r="WZ262" s="119"/>
      <c r="XA262" s="119"/>
      <c r="XB262" s="119"/>
      <c r="XC262" s="119"/>
      <c r="XD262" s="119"/>
      <c r="XE262" s="119"/>
      <c r="XF262" s="119"/>
      <c r="XG262" s="119"/>
      <c r="XH262" s="119"/>
      <c r="XI262" s="119"/>
      <c r="XJ262" s="119"/>
      <c r="XK262" s="119"/>
      <c r="XL262" s="119"/>
      <c r="XM262" s="119"/>
      <c r="XN262" s="119"/>
      <c r="XO262" s="119"/>
      <c r="XP262" s="119"/>
      <c r="XQ262" s="119"/>
      <c r="XR262" s="119"/>
      <c r="XS262" s="119"/>
      <c r="XT262" s="119"/>
      <c r="XU262" s="119"/>
      <c r="XV262" s="119"/>
      <c r="XW262" s="119"/>
      <c r="XX262" s="119"/>
      <c r="XY262" s="119"/>
      <c r="XZ262" s="119"/>
      <c r="YA262" s="119"/>
      <c r="YB262" s="119"/>
      <c r="YC262" s="119"/>
      <c r="YD262" s="119"/>
      <c r="YE262" s="119"/>
      <c r="YF262" s="119"/>
      <c r="YG262" s="119"/>
      <c r="YH262" s="119"/>
      <c r="YI262" s="119"/>
      <c r="YJ262" s="119"/>
      <c r="YK262" s="119"/>
      <c r="YL262" s="119"/>
      <c r="YM262" s="119"/>
      <c r="YN262" s="119"/>
      <c r="YO262" s="119"/>
      <c r="YP262" s="119"/>
      <c r="YQ262" s="119"/>
      <c r="YR262" s="119"/>
      <c r="YS262" s="119"/>
      <c r="YT262" s="119"/>
      <c r="YU262" s="119"/>
      <c r="YV262" s="119"/>
      <c r="YW262" s="119"/>
      <c r="YX262" s="119"/>
      <c r="YY262" s="119"/>
      <c r="YZ262" s="119"/>
      <c r="ZA262" s="119"/>
      <c r="ZB262" s="119"/>
      <c r="ZC262" s="119"/>
      <c r="ZD262" s="119"/>
      <c r="ZE262" s="119"/>
      <c r="ZF262" s="119"/>
      <c r="ZG262" s="119"/>
      <c r="ZH262" s="119"/>
      <c r="ZI262" s="119"/>
      <c r="ZJ262" s="119"/>
      <c r="ZK262" s="119"/>
      <c r="ZL262" s="119"/>
      <c r="ZM262" s="119"/>
      <c r="ZN262" s="119"/>
      <c r="ZO262" s="119"/>
      <c r="ZP262" s="119"/>
      <c r="ZQ262" s="119"/>
      <c r="ZR262" s="119"/>
      <c r="ZS262" s="119"/>
      <c r="ZT262" s="119"/>
      <c r="ZU262" s="119"/>
      <c r="ZV262" s="119"/>
      <c r="ZW262" s="119"/>
      <c r="ZX262" s="119"/>
      <c r="ZY262" s="119"/>
      <c r="ZZ262" s="119"/>
      <c r="AAA262" s="119"/>
      <c r="AAB262" s="119"/>
      <c r="AAC262" s="119"/>
      <c r="AAD262" s="119"/>
      <c r="AAE262" s="119"/>
      <c r="AAF262" s="119"/>
      <c r="AAG262" s="119"/>
      <c r="AAH262" s="119"/>
      <c r="AAI262" s="119"/>
      <c r="AAJ262" s="119"/>
      <c r="AAK262" s="119"/>
      <c r="AAL262" s="119"/>
      <c r="AAM262" s="119"/>
      <c r="AAN262" s="119"/>
      <c r="AAO262" s="119"/>
      <c r="AAP262" s="119"/>
      <c r="AAQ262" s="119"/>
      <c r="AAR262" s="119"/>
      <c r="AAS262" s="119"/>
      <c r="AAT262" s="119"/>
      <c r="AAU262" s="119"/>
      <c r="AAV262" s="119"/>
      <c r="AAW262" s="119"/>
      <c r="AAX262" s="119"/>
      <c r="AAY262" s="119"/>
      <c r="AAZ262" s="119"/>
      <c r="ABA262" s="119"/>
      <c r="ABB262" s="119"/>
      <c r="ABC262" s="119"/>
      <c r="ABD262" s="119"/>
      <c r="ABE262" s="119"/>
      <c r="ABF262" s="119"/>
      <c r="ABG262" s="119"/>
      <c r="ABH262" s="119"/>
      <c r="ABI262" s="119"/>
      <c r="ABJ262" s="119"/>
      <c r="ABK262" s="119"/>
      <c r="ABL262" s="119"/>
      <c r="ABM262" s="119"/>
      <c r="ABN262" s="119"/>
      <c r="ABO262" s="119"/>
      <c r="ABP262" s="119"/>
      <c r="ABQ262" s="119"/>
      <c r="ABR262" s="119"/>
      <c r="ABS262" s="119"/>
      <c r="ABT262" s="119"/>
      <c r="ABU262" s="119"/>
      <c r="ABV262" s="119"/>
      <c r="ABW262" s="119"/>
      <c r="ABX262" s="119"/>
      <c r="ABY262" s="119"/>
      <c r="ABZ262" s="119"/>
      <c r="ACA262" s="119"/>
      <c r="ACB262" s="119"/>
      <c r="ACC262" s="119"/>
      <c r="ACD262" s="119"/>
      <c r="ACE262" s="119"/>
      <c r="ACF262" s="119"/>
      <c r="ACG262" s="119"/>
      <c r="ACH262" s="119"/>
      <c r="ACI262" s="119"/>
      <c r="ACJ262" s="119"/>
      <c r="ACK262" s="119"/>
      <c r="ACL262" s="119"/>
      <c r="ACM262" s="119"/>
      <c r="ACN262" s="119"/>
      <c r="ACO262" s="119"/>
      <c r="ACP262" s="119"/>
      <c r="ACQ262" s="119"/>
      <c r="ACR262" s="119"/>
      <c r="ACS262" s="119"/>
      <c r="ACT262" s="119"/>
      <c r="ACU262" s="119"/>
      <c r="ACV262" s="119"/>
      <c r="ACW262" s="119"/>
      <c r="ACX262" s="119"/>
      <c r="ACY262" s="119"/>
      <c r="ACZ262" s="119"/>
      <c r="ADA262" s="119"/>
    </row>
    <row r="263" spans="1:781" s="1" customFormat="1" ht="36" x14ac:dyDescent="0.3">
      <c r="A263" s="44">
        <v>4</v>
      </c>
      <c r="B263" s="98" t="s">
        <v>768</v>
      </c>
      <c r="C263" s="99" t="s">
        <v>208</v>
      </c>
      <c r="D263" s="100" t="s">
        <v>400</v>
      </c>
      <c r="E263" s="100" t="s">
        <v>330</v>
      </c>
      <c r="F263" s="100">
        <v>9</v>
      </c>
      <c r="G263" s="50"/>
      <c r="H263" s="100">
        <v>3</v>
      </c>
      <c r="I263" s="100" t="s">
        <v>208</v>
      </c>
      <c r="J263" s="100" t="s">
        <v>208</v>
      </c>
      <c r="K263" s="101">
        <v>1979</v>
      </c>
      <c r="L263" s="118">
        <v>1979</v>
      </c>
      <c r="M263" s="102"/>
      <c r="N263" s="103"/>
      <c r="O263" s="103"/>
      <c r="P263" s="54" t="s">
        <v>32</v>
      </c>
      <c r="Q263" s="80" t="s">
        <v>769</v>
      </c>
      <c r="R263" s="33"/>
      <c r="S263" s="34" t="str">
        <f t="shared" si="61"/>
        <v>U</v>
      </c>
      <c r="T263" s="35"/>
      <c r="U263" s="35"/>
      <c r="V263" s="35"/>
      <c r="W263" s="35"/>
      <c r="X263" s="35"/>
      <c r="Y263" s="35"/>
      <c r="Z263" s="35"/>
      <c r="AB263" s="36">
        <f t="shared" si="62"/>
        <v>0</v>
      </c>
      <c r="AC263" s="36">
        <f t="shared" si="63"/>
        <v>0</v>
      </c>
      <c r="AD263" s="36">
        <f t="shared" si="64"/>
        <v>0</v>
      </c>
      <c r="AE263" s="36">
        <f t="shared" si="65"/>
        <v>0</v>
      </c>
      <c r="AF263" s="37"/>
      <c r="AG263" s="37">
        <f t="shared" si="66"/>
        <v>0</v>
      </c>
      <c r="AH263" s="37">
        <f t="shared" si="67"/>
        <v>0</v>
      </c>
      <c r="AI263" s="37">
        <f t="shared" si="68"/>
        <v>0</v>
      </c>
    </row>
    <row r="264" spans="1:781" s="1" customFormat="1" ht="36" x14ac:dyDescent="0.3">
      <c r="A264" s="40">
        <v>2</v>
      </c>
      <c r="B264" s="98" t="s">
        <v>770</v>
      </c>
      <c r="C264" s="99" t="s">
        <v>61</v>
      </c>
      <c r="D264" s="100" t="s">
        <v>176</v>
      </c>
      <c r="E264" s="100" t="s">
        <v>194</v>
      </c>
      <c r="F264" s="100">
        <v>25</v>
      </c>
      <c r="G264" s="50">
        <v>680000</v>
      </c>
      <c r="H264" s="100">
        <v>1</v>
      </c>
      <c r="I264" s="100" t="s">
        <v>44</v>
      </c>
      <c r="J264" s="100" t="s">
        <v>114</v>
      </c>
      <c r="K264" s="101">
        <v>1978</v>
      </c>
      <c r="L264" s="66">
        <v>28521</v>
      </c>
      <c r="M264" s="102">
        <v>39000</v>
      </c>
      <c r="N264" s="103">
        <v>0.3</v>
      </c>
      <c r="O264" s="103">
        <v>1</v>
      </c>
      <c r="P264" s="54" t="s">
        <v>503</v>
      </c>
      <c r="Q264" s="80" t="s">
        <v>771</v>
      </c>
      <c r="R264" s="33"/>
      <c r="S264" s="34" t="str">
        <f t="shared" si="61"/>
        <v>Au</v>
      </c>
      <c r="T264" s="35"/>
      <c r="U264" s="35"/>
      <c r="V264" s="35"/>
      <c r="W264" s="35"/>
      <c r="X264" s="35"/>
      <c r="Y264" s="35"/>
      <c r="Z264" s="35" t="s">
        <v>772</v>
      </c>
      <c r="AB264" s="36">
        <f t="shared" si="62"/>
        <v>2.0562538324089857E-2</v>
      </c>
      <c r="AC264" s="36">
        <f t="shared" si="63"/>
        <v>7.6923076923076919E-3</v>
      </c>
      <c r="AD264" s="36">
        <f t="shared" si="64"/>
        <v>7.1428571428571425E-2</v>
      </c>
      <c r="AE264" s="36">
        <f t="shared" si="65"/>
        <v>9.9683417444968975E-2</v>
      </c>
      <c r="AF264" s="37"/>
      <c r="AG264" s="37">
        <f t="shared" si="66"/>
        <v>0</v>
      </c>
      <c r="AH264" s="37">
        <f t="shared" si="67"/>
        <v>9.9683417444968975E-2</v>
      </c>
      <c r="AI264" s="37">
        <f t="shared" si="68"/>
        <v>0</v>
      </c>
    </row>
    <row r="265" spans="1:781" s="1" customFormat="1" ht="15.6" x14ac:dyDescent="0.3">
      <c r="A265" s="42">
        <v>3</v>
      </c>
      <c r="B265" s="98" t="s">
        <v>773</v>
      </c>
      <c r="C265" s="99" t="s">
        <v>61</v>
      </c>
      <c r="D265" s="100" t="s">
        <v>176</v>
      </c>
      <c r="E265" s="100" t="s">
        <v>194</v>
      </c>
      <c r="F265" s="100">
        <v>19</v>
      </c>
      <c r="G265" s="50">
        <v>480000</v>
      </c>
      <c r="H265" s="100">
        <v>1</v>
      </c>
      <c r="I265" s="100" t="s">
        <v>44</v>
      </c>
      <c r="J265" s="100" t="s">
        <v>360</v>
      </c>
      <c r="K265" s="101">
        <v>1978</v>
      </c>
      <c r="L265" s="120">
        <v>28505</v>
      </c>
      <c r="M265" s="102">
        <v>3000</v>
      </c>
      <c r="N265" s="103">
        <v>0.24</v>
      </c>
      <c r="O265" s="103"/>
      <c r="P265" s="54" t="s">
        <v>774</v>
      </c>
      <c r="Q265" s="80" t="s">
        <v>775</v>
      </c>
      <c r="R265" s="33"/>
      <c r="S265" s="34" t="str">
        <f t="shared" si="61"/>
        <v>Au</v>
      </c>
      <c r="T265" s="35"/>
      <c r="U265" s="35"/>
      <c r="V265" s="35"/>
      <c r="W265" s="35"/>
      <c r="X265" s="35"/>
      <c r="Y265" s="35"/>
      <c r="Z265" s="35"/>
      <c r="AB265" s="36">
        <f>M265/1896653</f>
        <v>1.5817337172376812E-3</v>
      </c>
      <c r="AC265" s="36">
        <f>N265/39</f>
        <v>6.1538461538461538E-3</v>
      </c>
      <c r="AD265" s="36">
        <f>O265/14</f>
        <v>0</v>
      </c>
      <c r="AE265" s="36">
        <f>SUM(AB265:AD265)</f>
        <v>7.7355798710838346E-3</v>
      </c>
      <c r="AF265" s="37"/>
      <c r="AG265" s="37">
        <f t="shared" si="66"/>
        <v>0</v>
      </c>
      <c r="AH265" s="37">
        <f t="shared" si="67"/>
        <v>0</v>
      </c>
      <c r="AI265" s="37">
        <f t="shared" si="68"/>
        <v>7.7355798710838346E-3</v>
      </c>
    </row>
    <row r="266" spans="1:781" s="1" customFormat="1" ht="15.6" x14ac:dyDescent="0.3">
      <c r="A266" s="40">
        <v>2</v>
      </c>
      <c r="B266" s="98" t="s">
        <v>776</v>
      </c>
      <c r="C266" s="99" t="s">
        <v>61</v>
      </c>
      <c r="D266" s="100" t="s">
        <v>176</v>
      </c>
      <c r="E266" s="100" t="s">
        <v>194</v>
      </c>
      <c r="F266" s="100">
        <v>28</v>
      </c>
      <c r="G266" s="50">
        <v>480000</v>
      </c>
      <c r="H266" s="100">
        <v>1</v>
      </c>
      <c r="I266" s="100" t="s">
        <v>44</v>
      </c>
      <c r="J266" s="100" t="s">
        <v>360</v>
      </c>
      <c r="K266" s="101">
        <v>1978</v>
      </c>
      <c r="L266" s="66">
        <v>28504</v>
      </c>
      <c r="M266" s="102">
        <v>80000</v>
      </c>
      <c r="N266" s="103">
        <v>8</v>
      </c>
      <c r="O266" s="103">
        <v>1</v>
      </c>
      <c r="P266" s="54" t="s">
        <v>777</v>
      </c>
      <c r="Q266" s="80" t="s">
        <v>778</v>
      </c>
      <c r="R266" s="33"/>
      <c r="S266" s="34" t="str">
        <f t="shared" si="61"/>
        <v>Au</v>
      </c>
      <c r="T266" s="35"/>
      <c r="U266" s="35"/>
      <c r="V266" s="35"/>
      <c r="W266" s="35"/>
      <c r="X266" s="35"/>
      <c r="Y266" s="35"/>
      <c r="Z266" s="35"/>
      <c r="AB266" s="36">
        <f t="shared" si="62"/>
        <v>4.2179565793004838E-2</v>
      </c>
      <c r="AC266" s="36">
        <f t="shared" si="63"/>
        <v>0.20512820512820512</v>
      </c>
      <c r="AD266" s="36">
        <f t="shared" si="64"/>
        <v>7.1428571428571425E-2</v>
      </c>
      <c r="AE266" s="36">
        <f t="shared" si="65"/>
        <v>0.31873634234978138</v>
      </c>
      <c r="AF266" s="37"/>
      <c r="AG266" s="37">
        <f t="shared" si="66"/>
        <v>0</v>
      </c>
      <c r="AH266" s="37">
        <f t="shared" si="67"/>
        <v>0.31873634234978138</v>
      </c>
      <c r="AI266" s="37">
        <f t="shared" si="68"/>
        <v>0</v>
      </c>
    </row>
    <row r="267" spans="1:781" s="1" customFormat="1" ht="15.6" x14ac:dyDescent="0.3">
      <c r="A267" s="42">
        <v>3</v>
      </c>
      <c r="B267" s="98" t="s">
        <v>779</v>
      </c>
      <c r="C267" s="99" t="s">
        <v>61</v>
      </c>
      <c r="D267" s="100" t="s">
        <v>43</v>
      </c>
      <c r="E267" s="100"/>
      <c r="F267" s="100">
        <v>24</v>
      </c>
      <c r="G267" s="50">
        <v>225000</v>
      </c>
      <c r="H267" s="100">
        <v>1</v>
      </c>
      <c r="I267" s="100" t="s">
        <v>51</v>
      </c>
      <c r="J267" s="100" t="s">
        <v>360</v>
      </c>
      <c r="K267" s="101">
        <v>1978</v>
      </c>
      <c r="L267" s="66">
        <v>28505</v>
      </c>
      <c r="M267" s="102"/>
      <c r="N267" s="103"/>
      <c r="O267" s="103"/>
      <c r="P267" s="54" t="s">
        <v>780</v>
      </c>
      <c r="Q267" s="80"/>
      <c r="R267" s="33"/>
      <c r="S267" s="34" t="str">
        <f t="shared" si="61"/>
        <v>Au</v>
      </c>
      <c r="T267" s="35"/>
      <c r="U267" s="35"/>
      <c r="V267" s="35"/>
      <c r="W267" s="35"/>
      <c r="X267" s="35"/>
      <c r="Y267" s="35"/>
      <c r="Z267" s="35"/>
      <c r="AB267" s="36">
        <f t="shared" si="62"/>
        <v>0</v>
      </c>
      <c r="AC267" s="36">
        <f t="shared" si="63"/>
        <v>0</v>
      </c>
      <c r="AD267" s="36">
        <f t="shared" si="64"/>
        <v>0</v>
      </c>
      <c r="AE267" s="36">
        <f t="shared" si="65"/>
        <v>0</v>
      </c>
      <c r="AF267" s="37"/>
      <c r="AG267" s="37">
        <f t="shared" si="66"/>
        <v>0</v>
      </c>
      <c r="AH267" s="37">
        <f t="shared" si="67"/>
        <v>0</v>
      </c>
      <c r="AI267" s="37">
        <f t="shared" si="68"/>
        <v>0</v>
      </c>
    </row>
    <row r="268" spans="1:781" s="1" customFormat="1" ht="15.6" x14ac:dyDescent="0.3">
      <c r="A268" s="42">
        <v>3</v>
      </c>
      <c r="B268" s="98" t="s">
        <v>781</v>
      </c>
      <c r="C268" s="99" t="s">
        <v>61</v>
      </c>
      <c r="D268" s="100" t="s">
        <v>43</v>
      </c>
      <c r="E268" s="100"/>
      <c r="F268" s="100">
        <v>9</v>
      </c>
      <c r="G268" s="50">
        <v>87000</v>
      </c>
      <c r="H268" s="100">
        <v>1</v>
      </c>
      <c r="I268" s="100" t="s">
        <v>51</v>
      </c>
      <c r="J268" s="100" t="s">
        <v>360</v>
      </c>
      <c r="K268" s="101">
        <v>1978</v>
      </c>
      <c r="L268" s="118">
        <v>1978</v>
      </c>
      <c r="M268" s="102"/>
      <c r="N268" s="103"/>
      <c r="O268" s="103"/>
      <c r="P268" s="54" t="s">
        <v>32</v>
      </c>
      <c r="Q268" s="80"/>
      <c r="R268" s="33"/>
      <c r="S268" s="34" t="str">
        <f t="shared" si="61"/>
        <v>Au</v>
      </c>
      <c r="T268" s="35"/>
      <c r="U268" s="35"/>
      <c r="V268" s="35"/>
      <c r="W268" s="35"/>
      <c r="X268" s="35"/>
      <c r="Y268" s="35"/>
      <c r="Z268" s="35"/>
      <c r="AB268" s="36">
        <f t="shared" si="62"/>
        <v>0</v>
      </c>
      <c r="AC268" s="36">
        <f t="shared" si="63"/>
        <v>0</v>
      </c>
      <c r="AD268" s="36">
        <f t="shared" si="64"/>
        <v>0</v>
      </c>
      <c r="AE268" s="36">
        <f t="shared" si="65"/>
        <v>0</v>
      </c>
      <c r="AF268" s="37"/>
      <c r="AG268" s="37">
        <f t="shared" si="66"/>
        <v>0</v>
      </c>
      <c r="AH268" s="37">
        <f t="shared" si="67"/>
        <v>0</v>
      </c>
      <c r="AI268" s="37">
        <f t="shared" si="68"/>
        <v>0</v>
      </c>
    </row>
    <row r="269" spans="1:781" customFormat="1" ht="36" x14ac:dyDescent="0.3">
      <c r="A269" s="42">
        <v>3</v>
      </c>
      <c r="B269" s="98" t="s">
        <v>782</v>
      </c>
      <c r="C269" s="99" t="s">
        <v>766</v>
      </c>
      <c r="D269" s="100" t="s">
        <v>72</v>
      </c>
      <c r="E269" s="100" t="s">
        <v>194</v>
      </c>
      <c r="F269" s="100"/>
      <c r="G269" s="50"/>
      <c r="H269" s="100">
        <v>1</v>
      </c>
      <c r="I269" s="100" t="s">
        <v>51</v>
      </c>
      <c r="J269" s="100" t="s">
        <v>218</v>
      </c>
      <c r="K269" s="101">
        <v>1978</v>
      </c>
      <c r="L269" s="118">
        <v>1978</v>
      </c>
      <c r="M269" s="102"/>
      <c r="N269" s="103"/>
      <c r="O269" s="103"/>
      <c r="P269" s="54" t="s">
        <v>32</v>
      </c>
      <c r="Q269" s="80" t="s">
        <v>783</v>
      </c>
      <c r="R269" s="104" t="s">
        <v>398</v>
      </c>
      <c r="S269" s="34" t="str">
        <f t="shared" si="61"/>
        <v>Oil Sands</v>
      </c>
      <c r="T269" s="35"/>
      <c r="U269" s="35"/>
      <c r="V269" s="35"/>
      <c r="W269" s="35"/>
      <c r="X269" s="35"/>
      <c r="Y269" s="35"/>
      <c r="Z269" s="35"/>
      <c r="AA269" s="1"/>
      <c r="AB269" s="36">
        <f t="shared" si="62"/>
        <v>0</v>
      </c>
      <c r="AC269" s="36">
        <f t="shared" si="63"/>
        <v>0</v>
      </c>
      <c r="AD269" s="36">
        <f t="shared" si="64"/>
        <v>0</v>
      </c>
      <c r="AE269" s="36">
        <f t="shared" si="65"/>
        <v>0</v>
      </c>
      <c r="AF269" s="37"/>
      <c r="AG269" s="37">
        <f t="shared" si="66"/>
        <v>0</v>
      </c>
      <c r="AH269" s="37">
        <f t="shared" si="67"/>
        <v>0</v>
      </c>
      <c r="AI269" s="37">
        <f t="shared" si="68"/>
        <v>0</v>
      </c>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21"/>
      <c r="EE269" s="121"/>
      <c r="EF269" s="121"/>
      <c r="EG269" s="121"/>
      <c r="EH269" s="121"/>
      <c r="EI269" s="121"/>
      <c r="EJ269" s="121"/>
      <c r="EK269" s="121"/>
      <c r="EL269" s="121"/>
      <c r="EM269" s="121"/>
      <c r="EN269" s="121"/>
      <c r="EO269" s="121"/>
      <c r="EP269" s="121"/>
      <c r="EQ269" s="121"/>
      <c r="ER269" s="121"/>
      <c r="ES269" s="121"/>
      <c r="ET269" s="121"/>
      <c r="EU269" s="121"/>
      <c r="EV269" s="121"/>
      <c r="EW269" s="121"/>
      <c r="EX269" s="121"/>
      <c r="EY269" s="121"/>
      <c r="EZ269" s="121"/>
      <c r="FA269" s="121"/>
      <c r="FB269" s="121"/>
      <c r="FC269" s="121"/>
      <c r="FD269" s="121"/>
      <c r="FE269" s="121"/>
      <c r="FF269" s="121"/>
      <c r="FG269" s="121"/>
      <c r="FH269" s="121"/>
      <c r="FI269" s="121"/>
      <c r="FJ269" s="121"/>
      <c r="FK269" s="121"/>
      <c r="FL269" s="121"/>
      <c r="FM269" s="121"/>
      <c r="FN269" s="121"/>
      <c r="FO269" s="121"/>
      <c r="FP269" s="121"/>
      <c r="FQ269" s="121"/>
      <c r="FR269" s="121"/>
      <c r="FS269" s="121"/>
      <c r="FT269" s="121"/>
      <c r="FU269" s="121"/>
      <c r="FV269" s="121"/>
      <c r="FW269" s="121"/>
      <c r="FX269" s="121"/>
      <c r="FY269" s="121"/>
      <c r="FZ269" s="121"/>
      <c r="GA269" s="121"/>
      <c r="GB269" s="121"/>
      <c r="GC269" s="121"/>
      <c r="GD269" s="121"/>
      <c r="GE269" s="121"/>
      <c r="GF269" s="121"/>
      <c r="GG269" s="121"/>
      <c r="GH269" s="121"/>
      <c r="GI269" s="121"/>
      <c r="GJ269" s="121"/>
      <c r="GK269" s="121"/>
      <c r="GL269" s="121"/>
      <c r="GM269" s="121"/>
      <c r="GN269" s="121"/>
      <c r="GO269" s="121"/>
      <c r="GP269" s="121"/>
      <c r="GQ269" s="121"/>
      <c r="GR269" s="121"/>
      <c r="GS269" s="121"/>
      <c r="GT269" s="121"/>
      <c r="GU269" s="121"/>
      <c r="GV269" s="121"/>
      <c r="GW269" s="121"/>
      <c r="GX269" s="121"/>
      <c r="GY269" s="121"/>
      <c r="GZ269" s="121"/>
      <c r="HA269" s="121"/>
      <c r="HB269" s="121"/>
      <c r="HC269" s="121"/>
      <c r="HD269" s="121"/>
      <c r="HE269" s="121"/>
      <c r="HF269" s="121"/>
      <c r="HG269" s="121"/>
      <c r="HH269" s="121"/>
      <c r="HI269" s="121"/>
      <c r="HJ269" s="121"/>
      <c r="HK269" s="121"/>
      <c r="HL269" s="121"/>
      <c r="HM269" s="121"/>
      <c r="HN269" s="121"/>
      <c r="HO269" s="121"/>
      <c r="HP269" s="121"/>
      <c r="HQ269" s="121"/>
      <c r="HR269" s="121"/>
      <c r="HS269" s="121"/>
      <c r="HT269" s="121"/>
      <c r="HU269" s="121"/>
      <c r="HV269" s="121"/>
      <c r="HW269" s="121"/>
      <c r="HX269" s="121"/>
      <c r="HY269" s="121"/>
      <c r="HZ269" s="121"/>
      <c r="IA269" s="121"/>
      <c r="IB269" s="121"/>
      <c r="IC269" s="121"/>
      <c r="ID269" s="121"/>
      <c r="IE269" s="121"/>
      <c r="IF269" s="121"/>
      <c r="IG269" s="121"/>
      <c r="IH269" s="121"/>
      <c r="II269" s="121"/>
      <c r="IJ269" s="121"/>
      <c r="IK269" s="121"/>
      <c r="IL269" s="121"/>
      <c r="IM269" s="121"/>
      <c r="IN269" s="121"/>
      <c r="IO269" s="121"/>
      <c r="IP269" s="121"/>
      <c r="IQ269" s="121"/>
      <c r="IR269" s="121"/>
      <c r="IS269" s="121"/>
      <c r="IT269" s="121"/>
      <c r="IU269" s="121"/>
      <c r="IV269" s="121"/>
      <c r="IW269" s="121"/>
      <c r="IX269" s="121"/>
      <c r="IY269" s="121"/>
      <c r="IZ269" s="121"/>
      <c r="JA269" s="121"/>
      <c r="JB269" s="121"/>
      <c r="JC269" s="121"/>
      <c r="JD269" s="121"/>
      <c r="JE269" s="121"/>
      <c r="JF269" s="121"/>
      <c r="JG269" s="121"/>
      <c r="JH269" s="121"/>
      <c r="JI269" s="121"/>
      <c r="JJ269" s="121"/>
      <c r="JK269" s="121"/>
      <c r="JL269" s="121"/>
      <c r="JM269" s="121"/>
      <c r="JN269" s="121"/>
      <c r="JO269" s="121"/>
      <c r="JP269" s="121"/>
      <c r="JQ269" s="121"/>
      <c r="JR269" s="121"/>
      <c r="JS269" s="121"/>
      <c r="JT269" s="121"/>
      <c r="JU269" s="121"/>
      <c r="JV269" s="121"/>
      <c r="JW269" s="121"/>
      <c r="JX269" s="121"/>
      <c r="JY269" s="121"/>
      <c r="JZ269" s="121"/>
      <c r="KA269" s="121"/>
      <c r="KB269" s="121"/>
      <c r="KC269" s="121"/>
      <c r="KD269" s="121"/>
      <c r="KE269" s="121"/>
      <c r="KF269" s="121"/>
      <c r="KG269" s="121"/>
      <c r="KH269" s="121"/>
      <c r="KI269" s="121"/>
      <c r="KJ269" s="121"/>
      <c r="KK269" s="121"/>
      <c r="KL269" s="121"/>
      <c r="KM269" s="121"/>
      <c r="KN269" s="121"/>
      <c r="KO269" s="121"/>
      <c r="KP269" s="121"/>
      <c r="KQ269" s="121"/>
      <c r="KR269" s="121"/>
      <c r="KS269" s="121"/>
      <c r="KT269" s="121"/>
      <c r="KU269" s="121"/>
      <c r="KV269" s="121"/>
      <c r="KW269" s="121"/>
      <c r="KX269" s="121"/>
      <c r="KY269" s="121"/>
      <c r="KZ269" s="121"/>
      <c r="LA269" s="121"/>
      <c r="LB269" s="121"/>
      <c r="LC269" s="121"/>
      <c r="LD269" s="121"/>
      <c r="LE269" s="121"/>
      <c r="LF269" s="121"/>
      <c r="LG269" s="121"/>
      <c r="LH269" s="121"/>
      <c r="LI269" s="121"/>
      <c r="LJ269" s="121"/>
      <c r="LK269" s="121"/>
      <c r="LL269" s="121"/>
      <c r="LM269" s="121"/>
      <c r="LN269" s="121"/>
      <c r="LO269" s="121"/>
      <c r="LP269" s="121"/>
      <c r="LQ269" s="121"/>
      <c r="LR269" s="121"/>
      <c r="LS269" s="121"/>
      <c r="LT269" s="121"/>
      <c r="LU269" s="121"/>
      <c r="LV269" s="121"/>
      <c r="LW269" s="121"/>
      <c r="LX269" s="121"/>
      <c r="LY269" s="121"/>
      <c r="LZ269" s="121"/>
      <c r="MA269" s="121"/>
      <c r="MB269" s="121"/>
      <c r="MC269" s="121"/>
      <c r="MD269" s="121"/>
      <c r="ME269" s="121"/>
      <c r="MF269" s="121"/>
      <c r="MG269" s="121"/>
      <c r="MH269" s="121"/>
      <c r="MI269" s="121"/>
      <c r="MJ269" s="121"/>
      <c r="MK269" s="121"/>
      <c r="ML269" s="121"/>
      <c r="MM269" s="121"/>
      <c r="MN269" s="121"/>
      <c r="MO269" s="121"/>
      <c r="MP269" s="121"/>
      <c r="MQ269" s="121"/>
      <c r="MR269" s="121"/>
      <c r="MS269" s="121"/>
      <c r="MT269" s="121"/>
      <c r="MU269" s="121"/>
      <c r="MV269" s="121"/>
      <c r="MW269" s="121"/>
      <c r="MX269" s="121"/>
      <c r="MY269" s="121"/>
      <c r="MZ269" s="121"/>
      <c r="NA269" s="121"/>
      <c r="NB269" s="121"/>
      <c r="NC269" s="121"/>
      <c r="ND269" s="121"/>
      <c r="NE269" s="121"/>
      <c r="NF269" s="121"/>
      <c r="NG269" s="121"/>
      <c r="NH269" s="121"/>
      <c r="NI269" s="121"/>
      <c r="NJ269" s="121"/>
      <c r="NK269" s="121"/>
      <c r="NL269" s="121"/>
      <c r="NM269" s="121"/>
      <c r="NN269" s="121"/>
      <c r="NO269" s="121"/>
      <c r="NP269" s="121"/>
      <c r="NQ269" s="121"/>
      <c r="NR269" s="121"/>
      <c r="NS269" s="121"/>
      <c r="NT269" s="121"/>
      <c r="NU269" s="121"/>
      <c r="NV269" s="121"/>
      <c r="NW269" s="121"/>
      <c r="NX269" s="121"/>
      <c r="NY269" s="121"/>
      <c r="NZ269" s="121"/>
      <c r="OA269" s="121"/>
      <c r="OB269" s="121"/>
      <c r="OC269" s="121"/>
      <c r="OD269" s="121"/>
      <c r="OE269" s="121"/>
      <c r="OF269" s="121"/>
      <c r="OG269" s="121"/>
      <c r="OH269" s="121"/>
      <c r="OI269" s="121"/>
      <c r="OJ269" s="121"/>
      <c r="OK269" s="121"/>
      <c r="OL269" s="121"/>
      <c r="OM269" s="121"/>
      <c r="ON269" s="121"/>
      <c r="OO269" s="121"/>
      <c r="OP269" s="121"/>
      <c r="OQ269" s="121"/>
      <c r="OR269" s="121"/>
      <c r="OS269" s="121"/>
      <c r="OT269" s="121"/>
      <c r="OU269" s="121"/>
      <c r="OV269" s="121"/>
      <c r="OW269" s="121"/>
      <c r="OX269" s="121"/>
      <c r="OY269" s="121"/>
      <c r="OZ269" s="121"/>
      <c r="PA269" s="121"/>
      <c r="PB269" s="121"/>
      <c r="PC269" s="121"/>
      <c r="PD269" s="121"/>
      <c r="PE269" s="121"/>
      <c r="PF269" s="121"/>
      <c r="PG269" s="121"/>
      <c r="PH269" s="121"/>
      <c r="PI269" s="121"/>
      <c r="PJ269" s="121"/>
      <c r="PK269" s="121"/>
      <c r="PL269" s="121"/>
      <c r="PM269" s="121"/>
      <c r="PN269" s="121"/>
      <c r="PO269" s="121"/>
      <c r="PP269" s="121"/>
      <c r="PQ269" s="121"/>
      <c r="PR269" s="121"/>
      <c r="PS269" s="121"/>
      <c r="PT269" s="121"/>
      <c r="PU269" s="121"/>
      <c r="PV269" s="121"/>
      <c r="PW269" s="121"/>
      <c r="PX269" s="121"/>
      <c r="PY269" s="121"/>
      <c r="PZ269" s="121"/>
      <c r="QA269" s="121"/>
      <c r="QB269" s="121"/>
      <c r="QC269" s="121"/>
      <c r="QD269" s="121"/>
      <c r="QE269" s="121"/>
      <c r="QF269" s="121"/>
      <c r="QG269" s="121"/>
      <c r="QH269" s="121"/>
      <c r="QI269" s="121"/>
      <c r="QJ269" s="121"/>
      <c r="QK269" s="121"/>
      <c r="QL269" s="121"/>
      <c r="QM269" s="121"/>
      <c r="QN269" s="121"/>
      <c r="QO269" s="121"/>
      <c r="QP269" s="121"/>
      <c r="QQ269" s="121"/>
      <c r="QR269" s="121"/>
      <c r="QS269" s="121"/>
      <c r="QT269" s="121"/>
      <c r="QU269" s="121"/>
      <c r="QV269" s="121"/>
      <c r="QW269" s="121"/>
      <c r="QX269" s="121"/>
      <c r="QY269" s="121"/>
      <c r="QZ269" s="121"/>
      <c r="RA269" s="121"/>
      <c r="RB269" s="121"/>
      <c r="RC269" s="121"/>
      <c r="RD269" s="121"/>
      <c r="RE269" s="121"/>
      <c r="RF269" s="121"/>
      <c r="RG269" s="121"/>
      <c r="RH269" s="121"/>
      <c r="RI269" s="121"/>
      <c r="RJ269" s="121"/>
      <c r="RK269" s="121"/>
      <c r="RL269" s="121"/>
      <c r="RM269" s="121"/>
      <c r="RN269" s="121"/>
      <c r="RO269" s="121"/>
      <c r="RP269" s="121"/>
      <c r="RQ269" s="121"/>
      <c r="RR269" s="121"/>
      <c r="RS269" s="121"/>
      <c r="RT269" s="121"/>
      <c r="RU269" s="121"/>
      <c r="RV269" s="121"/>
      <c r="RW269" s="121"/>
      <c r="RX269" s="121"/>
      <c r="RY269" s="121"/>
      <c r="RZ269" s="121"/>
      <c r="SA269" s="121"/>
      <c r="SB269" s="121"/>
      <c r="SC269" s="121"/>
      <c r="SD269" s="121"/>
      <c r="SE269" s="121"/>
      <c r="SF269" s="121"/>
      <c r="SG269" s="121"/>
      <c r="SH269" s="121"/>
      <c r="SI269" s="121"/>
      <c r="SJ269" s="121"/>
      <c r="SK269" s="121"/>
      <c r="SL269" s="121"/>
      <c r="SM269" s="121"/>
      <c r="SN269" s="121"/>
      <c r="SO269" s="121"/>
      <c r="SP269" s="121"/>
      <c r="SQ269" s="121"/>
      <c r="SR269" s="121"/>
      <c r="SS269" s="121"/>
      <c r="ST269" s="121"/>
      <c r="SU269" s="121"/>
      <c r="SV269" s="121"/>
      <c r="SW269" s="121"/>
      <c r="SX269" s="121"/>
      <c r="SY269" s="121"/>
      <c r="SZ269" s="121"/>
      <c r="TA269" s="121"/>
      <c r="TB269" s="121"/>
      <c r="TC269" s="121"/>
      <c r="TD269" s="121"/>
      <c r="TE269" s="121"/>
      <c r="TF269" s="121"/>
      <c r="TG269" s="121"/>
      <c r="TH269" s="121"/>
      <c r="TI269" s="121"/>
      <c r="TJ269" s="121"/>
      <c r="TK269" s="121"/>
      <c r="TL269" s="121"/>
      <c r="TM269" s="121"/>
      <c r="TN269" s="121"/>
      <c r="TO269" s="121"/>
      <c r="TP269" s="121"/>
      <c r="TQ269" s="121"/>
      <c r="TR269" s="121"/>
      <c r="TS269" s="121"/>
      <c r="TT269" s="121"/>
      <c r="TU269" s="121"/>
      <c r="TV269" s="121"/>
      <c r="TW269" s="121"/>
      <c r="TX269" s="121"/>
      <c r="TY269" s="121"/>
      <c r="TZ269" s="121"/>
      <c r="UA269" s="121"/>
      <c r="UB269" s="121"/>
      <c r="UC269" s="121"/>
      <c r="UD269" s="121"/>
      <c r="UE269" s="121"/>
      <c r="UF269" s="121"/>
      <c r="UG269" s="121"/>
      <c r="UH269" s="121"/>
      <c r="UI269" s="121"/>
      <c r="UJ269" s="121"/>
      <c r="UK269" s="121"/>
      <c r="UL269" s="121"/>
      <c r="UM269" s="121"/>
      <c r="UN269" s="121"/>
      <c r="UO269" s="121"/>
      <c r="UP269" s="121"/>
      <c r="UQ269" s="121"/>
      <c r="UR269" s="121"/>
      <c r="US269" s="121"/>
      <c r="UT269" s="121"/>
      <c r="UU269" s="121"/>
      <c r="UV269" s="121"/>
      <c r="UW269" s="121"/>
      <c r="UX269" s="121"/>
      <c r="UY269" s="121"/>
      <c r="UZ269" s="121"/>
      <c r="VA269" s="121"/>
      <c r="VB269" s="121"/>
      <c r="VC269" s="121"/>
      <c r="VD269" s="121"/>
      <c r="VE269" s="121"/>
      <c r="VF269" s="121"/>
      <c r="VG269" s="121"/>
      <c r="VH269" s="121"/>
      <c r="VI269" s="121"/>
      <c r="VJ269" s="121"/>
      <c r="VK269" s="121"/>
      <c r="VL269" s="121"/>
      <c r="VM269" s="121"/>
      <c r="VN269" s="121"/>
      <c r="VO269" s="121"/>
      <c r="VP269" s="121"/>
      <c r="VQ269" s="121"/>
      <c r="VR269" s="121"/>
      <c r="VS269" s="121"/>
      <c r="VT269" s="121"/>
      <c r="VU269" s="121"/>
      <c r="VV269" s="121"/>
      <c r="VW269" s="121"/>
      <c r="VX269" s="121"/>
      <c r="VY269" s="121"/>
      <c r="VZ269" s="121"/>
      <c r="WA269" s="121"/>
      <c r="WB269" s="121"/>
      <c r="WC269" s="121"/>
      <c r="WD269" s="121"/>
      <c r="WE269" s="121"/>
      <c r="WF269" s="121"/>
      <c r="WG269" s="121"/>
      <c r="WH269" s="121"/>
      <c r="WI269" s="121"/>
      <c r="WJ269" s="121"/>
      <c r="WK269" s="121"/>
      <c r="WL269" s="121"/>
      <c r="WM269" s="121"/>
      <c r="WN269" s="121"/>
      <c r="WO269" s="121"/>
      <c r="WP269" s="121"/>
      <c r="WQ269" s="121"/>
      <c r="WR269" s="121"/>
      <c r="WS269" s="121"/>
      <c r="WT269" s="121"/>
      <c r="WU269" s="121"/>
      <c r="WV269" s="121"/>
      <c r="WW269" s="121"/>
      <c r="WX269" s="121"/>
      <c r="WY269" s="121"/>
      <c r="WZ269" s="121"/>
      <c r="XA269" s="121"/>
      <c r="XB269" s="121"/>
      <c r="XC269" s="121"/>
      <c r="XD269" s="121"/>
      <c r="XE269" s="121"/>
      <c r="XF269" s="121"/>
      <c r="XG269" s="121"/>
      <c r="XH269" s="121"/>
      <c r="XI269" s="121"/>
      <c r="XJ269" s="121"/>
      <c r="XK269" s="121"/>
      <c r="XL269" s="121"/>
      <c r="XM269" s="121"/>
      <c r="XN269" s="121"/>
      <c r="XO269" s="121"/>
      <c r="XP269" s="121"/>
      <c r="XQ269" s="121"/>
      <c r="XR269" s="121"/>
      <c r="XS269" s="121"/>
      <c r="XT269" s="121"/>
      <c r="XU269" s="121"/>
      <c r="XV269" s="121"/>
      <c r="XW269" s="121"/>
      <c r="XX269" s="121"/>
      <c r="XY269" s="121"/>
      <c r="XZ269" s="121"/>
      <c r="YA269" s="121"/>
      <c r="YB269" s="121"/>
      <c r="YC269" s="121"/>
      <c r="YD269" s="121"/>
      <c r="YE269" s="121"/>
      <c r="YF269" s="121"/>
      <c r="YG269" s="121"/>
      <c r="YH269" s="121"/>
      <c r="YI269" s="121"/>
      <c r="YJ269" s="121"/>
      <c r="YK269" s="121"/>
      <c r="YL269" s="121"/>
      <c r="YM269" s="121"/>
      <c r="YN269" s="121"/>
      <c r="YO269" s="121"/>
      <c r="YP269" s="121"/>
      <c r="YQ269" s="121"/>
      <c r="YR269" s="121"/>
      <c r="YS269" s="121"/>
      <c r="YT269" s="121"/>
      <c r="YU269" s="121"/>
      <c r="YV269" s="121"/>
      <c r="YW269" s="121"/>
      <c r="YX269" s="121"/>
      <c r="YY269" s="121"/>
      <c r="YZ269" s="121"/>
      <c r="ZA269" s="121"/>
      <c r="ZB269" s="121"/>
      <c r="ZC269" s="121"/>
      <c r="ZD269" s="121"/>
      <c r="ZE269" s="121"/>
      <c r="ZF269" s="121"/>
      <c r="ZG269" s="121"/>
      <c r="ZH269" s="121"/>
      <c r="ZI269" s="121"/>
      <c r="ZJ269" s="121"/>
      <c r="ZK269" s="121"/>
      <c r="ZL269" s="121"/>
      <c r="ZM269" s="121"/>
      <c r="ZN269" s="121"/>
      <c r="ZO269" s="121"/>
      <c r="ZP269" s="121"/>
      <c r="ZQ269" s="121"/>
      <c r="ZR269" s="121"/>
      <c r="ZS269" s="121"/>
      <c r="ZT269" s="121"/>
      <c r="ZU269" s="121"/>
      <c r="ZV269" s="121"/>
      <c r="ZW269" s="121"/>
      <c r="ZX269" s="121"/>
      <c r="ZY269" s="121"/>
      <c r="ZZ269" s="121"/>
      <c r="AAA269" s="121"/>
      <c r="AAB269" s="121"/>
      <c r="AAC269" s="121"/>
      <c r="AAD269" s="121"/>
      <c r="AAE269" s="121"/>
      <c r="AAF269" s="121"/>
      <c r="AAG269" s="121"/>
      <c r="AAH269" s="121"/>
      <c r="AAI269" s="121"/>
      <c r="AAJ269" s="121"/>
      <c r="AAK269" s="121"/>
      <c r="AAL269" s="121"/>
      <c r="AAM269" s="121"/>
      <c r="AAN269" s="121"/>
      <c r="AAO269" s="121"/>
      <c r="AAP269" s="121"/>
      <c r="AAQ269" s="121"/>
      <c r="AAR269" s="121"/>
      <c r="AAS269" s="121"/>
      <c r="AAT269" s="121"/>
      <c r="AAU269" s="121"/>
      <c r="AAV269" s="121"/>
      <c r="AAW269" s="121"/>
      <c r="AAX269" s="121"/>
      <c r="AAY269" s="121"/>
      <c r="AAZ269" s="121"/>
      <c r="ABA269" s="121"/>
      <c r="ABB269" s="121"/>
      <c r="ABC269" s="121"/>
      <c r="ABD269" s="121"/>
      <c r="ABE269" s="121"/>
      <c r="ABF269" s="121"/>
      <c r="ABG269" s="121"/>
      <c r="ABH269" s="121"/>
      <c r="ABI269" s="121"/>
      <c r="ABJ269" s="121"/>
      <c r="ABK269" s="121"/>
      <c r="ABL269" s="121"/>
      <c r="ABM269" s="121"/>
      <c r="ABN269" s="121"/>
      <c r="ABO269" s="121"/>
      <c r="ABP269" s="121"/>
      <c r="ABQ269" s="121"/>
      <c r="ABR269" s="121"/>
      <c r="ABS269" s="121"/>
      <c r="ABT269" s="121"/>
      <c r="ABU269" s="121"/>
      <c r="ABV269" s="121"/>
      <c r="ABW269" s="121"/>
      <c r="ABX269" s="121"/>
      <c r="ABY269" s="121"/>
      <c r="ABZ269" s="121"/>
      <c r="ACA269" s="121"/>
      <c r="ACB269" s="121"/>
      <c r="ACC269" s="121"/>
      <c r="ACD269" s="121"/>
      <c r="ACE269" s="121"/>
      <c r="ACF269" s="121"/>
      <c r="ACG269" s="121"/>
      <c r="ACH269" s="121"/>
      <c r="ACI269" s="121"/>
      <c r="ACJ269" s="121"/>
      <c r="ACK269" s="121"/>
      <c r="ACL269" s="121"/>
      <c r="ACM269" s="121"/>
      <c r="ACN269" s="121"/>
      <c r="ACO269" s="121"/>
      <c r="ACP269" s="121"/>
      <c r="ACQ269" s="121"/>
      <c r="ACR269" s="121"/>
      <c r="ACS269" s="121"/>
      <c r="ACT269" s="121"/>
      <c r="ACU269" s="121"/>
      <c r="ACV269" s="121"/>
      <c r="ACW269" s="121"/>
      <c r="ACX269" s="121"/>
      <c r="ACY269" s="121"/>
      <c r="ACZ269" s="121"/>
      <c r="ADA269" s="121"/>
    </row>
    <row r="270" spans="1:781" s="1" customFormat="1" ht="36" x14ac:dyDescent="0.3">
      <c r="A270" s="42">
        <v>3</v>
      </c>
      <c r="B270" s="98" t="s">
        <v>784</v>
      </c>
      <c r="C270" s="99" t="s">
        <v>640</v>
      </c>
      <c r="D270" s="100" t="s">
        <v>400</v>
      </c>
      <c r="E270" s="100" t="s">
        <v>330</v>
      </c>
      <c r="F270" s="100">
        <v>11</v>
      </c>
      <c r="G270" s="50"/>
      <c r="H270" s="100">
        <v>1</v>
      </c>
      <c r="I270" s="100" t="s">
        <v>44</v>
      </c>
      <c r="J270" s="100" t="s">
        <v>114</v>
      </c>
      <c r="K270" s="101">
        <v>1977</v>
      </c>
      <c r="L270" s="66">
        <v>28184</v>
      </c>
      <c r="M270" s="102"/>
      <c r="N270" s="103"/>
      <c r="O270" s="103"/>
      <c r="P270" s="54" t="s">
        <v>32</v>
      </c>
      <c r="Q270" s="80" t="s">
        <v>785</v>
      </c>
      <c r="R270" s="33"/>
      <c r="S270" s="34" t="str">
        <f t="shared" si="61"/>
        <v>Pb</v>
      </c>
      <c r="T270" s="35"/>
      <c r="U270" s="35"/>
      <c r="V270" s="35"/>
      <c r="W270" s="35"/>
      <c r="X270" s="35"/>
      <c r="Y270" s="35"/>
      <c r="Z270" s="35"/>
      <c r="AB270" s="36">
        <f t="shared" si="62"/>
        <v>0</v>
      </c>
      <c r="AC270" s="36">
        <f t="shared" si="63"/>
        <v>0</v>
      </c>
      <c r="AD270" s="36">
        <f t="shared" si="64"/>
        <v>0</v>
      </c>
      <c r="AE270" s="36">
        <f t="shared" si="65"/>
        <v>0</v>
      </c>
      <c r="AF270" s="37"/>
      <c r="AG270" s="37">
        <f t="shared" si="66"/>
        <v>0</v>
      </c>
      <c r="AH270" s="37">
        <f t="shared" si="67"/>
        <v>0</v>
      </c>
      <c r="AI270" s="37">
        <f t="shared" si="68"/>
        <v>0</v>
      </c>
    </row>
    <row r="271" spans="1:781" s="1" customFormat="1" ht="15.6" x14ac:dyDescent="0.3">
      <c r="A271" s="42">
        <v>3</v>
      </c>
      <c r="B271" s="98" t="s">
        <v>786</v>
      </c>
      <c r="C271" s="99" t="s">
        <v>208</v>
      </c>
      <c r="D271" s="100" t="s">
        <v>176</v>
      </c>
      <c r="E271" s="100" t="s">
        <v>194</v>
      </c>
      <c r="F271" s="100">
        <v>21</v>
      </c>
      <c r="G271" s="50"/>
      <c r="H271" s="100">
        <v>1</v>
      </c>
      <c r="I271" s="100" t="s">
        <v>44</v>
      </c>
      <c r="J271" s="100" t="s">
        <v>45</v>
      </c>
      <c r="K271" s="101">
        <v>1977</v>
      </c>
      <c r="L271" s="66">
        <v>28157</v>
      </c>
      <c r="M271" s="102">
        <v>30000</v>
      </c>
      <c r="N271" s="103"/>
      <c r="O271" s="103"/>
      <c r="P271" s="54" t="s">
        <v>496</v>
      </c>
      <c r="Q271" s="80" t="s">
        <v>787</v>
      </c>
      <c r="R271" s="33" t="s">
        <v>788</v>
      </c>
      <c r="S271" s="34" t="str">
        <f t="shared" si="61"/>
        <v>U</v>
      </c>
      <c r="T271" s="35"/>
      <c r="U271" s="35"/>
      <c r="V271" s="35"/>
      <c r="W271" s="35"/>
      <c r="X271" s="35">
        <v>1958</v>
      </c>
      <c r="Y271" s="35"/>
      <c r="Z271" s="35" t="s">
        <v>208</v>
      </c>
      <c r="AB271" s="36">
        <f t="shared" si="62"/>
        <v>1.5817337172376815E-2</v>
      </c>
      <c r="AC271" s="36">
        <f t="shared" si="63"/>
        <v>0</v>
      </c>
      <c r="AD271" s="36">
        <f t="shared" si="64"/>
        <v>0</v>
      </c>
      <c r="AE271" s="36">
        <f t="shared" si="65"/>
        <v>1.5817337172376815E-2</v>
      </c>
      <c r="AF271" s="37"/>
      <c r="AG271" s="37">
        <f t="shared" si="66"/>
        <v>0</v>
      </c>
      <c r="AH271" s="37">
        <f t="shared" si="67"/>
        <v>0</v>
      </c>
      <c r="AI271" s="37">
        <f t="shared" si="68"/>
        <v>1.5817337172376815E-2</v>
      </c>
    </row>
    <row r="272" spans="1:781" s="1" customFormat="1" ht="34.799999999999997" customHeight="1" x14ac:dyDescent="0.3">
      <c r="A272" s="42">
        <v>3</v>
      </c>
      <c r="B272" s="98" t="s">
        <v>789</v>
      </c>
      <c r="C272" s="99" t="s">
        <v>208</v>
      </c>
      <c r="D272" s="100"/>
      <c r="E272" s="100"/>
      <c r="F272" s="100"/>
      <c r="G272" s="50"/>
      <c r="H272" s="100">
        <v>1</v>
      </c>
      <c r="I272" s="100" t="s">
        <v>44</v>
      </c>
      <c r="J272" s="100" t="s">
        <v>100</v>
      </c>
      <c r="K272" s="101">
        <v>1977</v>
      </c>
      <c r="L272" s="118">
        <v>1977</v>
      </c>
      <c r="M272" s="102">
        <v>8700</v>
      </c>
      <c r="N272" s="103"/>
      <c r="O272" s="103"/>
      <c r="P272" s="54" t="s">
        <v>32</v>
      </c>
      <c r="Q272" s="55" t="s">
        <v>790</v>
      </c>
      <c r="R272" s="104" t="s">
        <v>398</v>
      </c>
      <c r="S272" s="34" t="str">
        <f t="shared" si="61"/>
        <v>U</v>
      </c>
      <c r="T272" s="35"/>
      <c r="U272" s="35"/>
      <c r="V272" s="35"/>
      <c r="W272" s="35"/>
      <c r="X272" s="35"/>
      <c r="Y272" s="35"/>
      <c r="Z272" s="35"/>
      <c r="AB272" s="36">
        <f t="shared" si="62"/>
        <v>4.5870277799892759E-3</v>
      </c>
      <c r="AC272" s="36">
        <f t="shared" si="63"/>
        <v>0</v>
      </c>
      <c r="AD272" s="36">
        <f t="shared" si="64"/>
        <v>0</v>
      </c>
      <c r="AE272" s="36">
        <f t="shared" si="65"/>
        <v>4.5870277799892759E-3</v>
      </c>
      <c r="AF272" s="37"/>
      <c r="AG272" s="37">
        <f t="shared" si="66"/>
        <v>0</v>
      </c>
      <c r="AH272" s="37">
        <f t="shared" si="67"/>
        <v>0</v>
      </c>
      <c r="AI272" s="37">
        <f t="shared" si="68"/>
        <v>4.5870277799892759E-3</v>
      </c>
    </row>
    <row r="273" spans="1:35" s="1" customFormat="1" ht="36" x14ac:dyDescent="0.3">
      <c r="A273" s="42">
        <v>3</v>
      </c>
      <c r="B273" s="98" t="s">
        <v>791</v>
      </c>
      <c r="C273" s="99" t="s">
        <v>792</v>
      </c>
      <c r="D273" s="100" t="s">
        <v>176</v>
      </c>
      <c r="E273" s="100" t="s">
        <v>194</v>
      </c>
      <c r="F273" s="100">
        <v>9</v>
      </c>
      <c r="G273" s="50"/>
      <c r="H273" s="100">
        <v>1</v>
      </c>
      <c r="I273" s="100" t="s">
        <v>44</v>
      </c>
      <c r="J273" s="100" t="s">
        <v>100</v>
      </c>
      <c r="K273" s="101">
        <v>1977</v>
      </c>
      <c r="L273" s="118">
        <v>1977</v>
      </c>
      <c r="M273" s="102"/>
      <c r="N273" s="103"/>
      <c r="O273" s="103"/>
      <c r="P273" s="54" t="s">
        <v>32</v>
      </c>
      <c r="Q273" s="80" t="s">
        <v>793</v>
      </c>
      <c r="R273" s="33"/>
      <c r="S273" s="34" t="str">
        <f t="shared" si="61"/>
        <v>REE</v>
      </c>
      <c r="T273" s="35"/>
      <c r="U273" s="35"/>
      <c r="V273" s="35"/>
      <c r="W273" s="35"/>
      <c r="X273" s="35"/>
      <c r="Y273" s="35"/>
      <c r="Z273" s="35"/>
      <c r="AB273" s="36">
        <f t="shared" si="62"/>
        <v>0</v>
      </c>
      <c r="AC273" s="36">
        <f t="shared" si="63"/>
        <v>0</v>
      </c>
      <c r="AD273" s="36">
        <f t="shared" si="64"/>
        <v>0</v>
      </c>
      <c r="AE273" s="36">
        <f t="shared" si="65"/>
        <v>0</v>
      </c>
      <c r="AF273" s="37"/>
      <c r="AG273" s="37">
        <f t="shared" si="66"/>
        <v>0</v>
      </c>
      <c r="AH273" s="37">
        <f t="shared" si="67"/>
        <v>0</v>
      </c>
      <c r="AI273" s="37">
        <f t="shared" si="68"/>
        <v>0</v>
      </c>
    </row>
    <row r="274" spans="1:35" s="1" customFormat="1" ht="36" x14ac:dyDescent="0.3">
      <c r="A274" s="42">
        <v>3</v>
      </c>
      <c r="B274" s="98" t="s">
        <v>794</v>
      </c>
      <c r="C274" s="99" t="s">
        <v>410</v>
      </c>
      <c r="D274" s="100" t="s">
        <v>72</v>
      </c>
      <c r="E274" s="100" t="s">
        <v>330</v>
      </c>
      <c r="F274" s="100">
        <v>6</v>
      </c>
      <c r="G274" s="50"/>
      <c r="H274" s="100">
        <v>3</v>
      </c>
      <c r="I274" s="100" t="s">
        <v>44</v>
      </c>
      <c r="J274" s="100" t="s">
        <v>218</v>
      </c>
      <c r="K274" s="101">
        <v>1977</v>
      </c>
      <c r="L274" s="118">
        <v>1977</v>
      </c>
      <c r="M274" s="102"/>
      <c r="N274" s="103"/>
      <c r="O274" s="103"/>
      <c r="P274" s="54" t="s">
        <v>32</v>
      </c>
      <c r="Q274" s="80" t="s">
        <v>795</v>
      </c>
      <c r="R274" s="104" t="s">
        <v>398</v>
      </c>
      <c r="S274" s="34" t="str">
        <f t="shared" si="61"/>
        <v>Limestone</v>
      </c>
      <c r="T274" s="35"/>
      <c r="U274" s="35"/>
      <c r="V274" s="35"/>
      <c r="W274" s="35"/>
      <c r="X274" s="35"/>
      <c r="Y274" s="35"/>
      <c r="Z274" s="35"/>
      <c r="AB274" s="36">
        <f t="shared" si="62"/>
        <v>0</v>
      </c>
      <c r="AC274" s="36">
        <f t="shared" si="63"/>
        <v>0</v>
      </c>
      <c r="AD274" s="36">
        <f t="shared" si="64"/>
        <v>0</v>
      </c>
      <c r="AE274" s="36">
        <f t="shared" si="65"/>
        <v>0</v>
      </c>
      <c r="AF274" s="37"/>
      <c r="AG274" s="37">
        <f t="shared" si="66"/>
        <v>0</v>
      </c>
      <c r="AH274" s="37">
        <f t="shared" si="67"/>
        <v>0</v>
      </c>
      <c r="AI274" s="37">
        <f t="shared" si="68"/>
        <v>0</v>
      </c>
    </row>
    <row r="275" spans="1:35" s="1" customFormat="1" ht="24" x14ac:dyDescent="0.3">
      <c r="A275" s="42">
        <v>3</v>
      </c>
      <c r="B275" s="98" t="s">
        <v>796</v>
      </c>
      <c r="C275" s="99" t="s">
        <v>208</v>
      </c>
      <c r="D275" s="100" t="s">
        <v>400</v>
      </c>
      <c r="E275" s="100" t="s">
        <v>330</v>
      </c>
      <c r="F275" s="100">
        <v>9</v>
      </c>
      <c r="G275" s="50"/>
      <c r="H275" s="100">
        <v>1</v>
      </c>
      <c r="I275" s="100" t="s">
        <v>44</v>
      </c>
      <c r="J275" s="100" t="s">
        <v>218</v>
      </c>
      <c r="K275" s="101">
        <v>1976</v>
      </c>
      <c r="L275" s="61">
        <v>27851</v>
      </c>
      <c r="M275" s="102"/>
      <c r="N275" s="103"/>
      <c r="O275" s="103"/>
      <c r="P275" s="54" t="s">
        <v>32</v>
      </c>
      <c r="Q275" s="80" t="s">
        <v>797</v>
      </c>
      <c r="R275" s="33"/>
      <c r="S275" s="34" t="str">
        <f t="shared" si="61"/>
        <v>U</v>
      </c>
      <c r="T275" s="35"/>
      <c r="U275" s="35"/>
      <c r="V275" s="35"/>
      <c r="W275" s="35"/>
      <c r="X275" s="35"/>
      <c r="Y275" s="35"/>
      <c r="Z275" s="35"/>
      <c r="AB275" s="36">
        <f t="shared" si="62"/>
        <v>0</v>
      </c>
      <c r="AC275" s="36">
        <f t="shared" si="63"/>
        <v>0</v>
      </c>
      <c r="AD275" s="36">
        <f t="shared" si="64"/>
        <v>0</v>
      </c>
      <c r="AE275" s="36">
        <f t="shared" si="65"/>
        <v>0</v>
      </c>
      <c r="AF275" s="37"/>
      <c r="AG275" s="37">
        <f t="shared" si="66"/>
        <v>0</v>
      </c>
      <c r="AH275" s="37">
        <f t="shared" si="67"/>
        <v>0</v>
      </c>
      <c r="AI275" s="37">
        <f t="shared" si="68"/>
        <v>0</v>
      </c>
    </row>
    <row r="276" spans="1:35" s="1" customFormat="1" ht="24" x14ac:dyDescent="0.3">
      <c r="A276" s="40">
        <v>2</v>
      </c>
      <c r="B276" s="98" t="s">
        <v>798</v>
      </c>
      <c r="C276" s="99" t="s">
        <v>266</v>
      </c>
      <c r="D276" s="100" t="s">
        <v>176</v>
      </c>
      <c r="E276" s="100" t="s">
        <v>194</v>
      </c>
      <c r="F276" s="100">
        <v>25</v>
      </c>
      <c r="G276" s="50">
        <v>1000000</v>
      </c>
      <c r="H276" s="100">
        <v>1</v>
      </c>
      <c r="I276" s="100" t="s">
        <v>44</v>
      </c>
      <c r="J276" s="100" t="s">
        <v>100</v>
      </c>
      <c r="K276" s="101">
        <v>1976</v>
      </c>
      <c r="L276" s="66">
        <v>27820</v>
      </c>
      <c r="M276" s="102">
        <v>300000</v>
      </c>
      <c r="N276" s="103"/>
      <c r="O276" s="103"/>
      <c r="P276" s="54" t="s">
        <v>496</v>
      </c>
      <c r="Q276" s="80" t="s">
        <v>799</v>
      </c>
      <c r="R276" s="33"/>
      <c r="S276" s="34" t="str">
        <f t="shared" si="61"/>
        <v>Pb Zn</v>
      </c>
      <c r="T276" s="35"/>
      <c r="U276" s="35"/>
      <c r="V276" s="35"/>
      <c r="W276" s="35"/>
      <c r="X276" s="35"/>
      <c r="Y276" s="35"/>
      <c r="Z276" s="35"/>
      <c r="AB276" s="36">
        <f t="shared" si="62"/>
        <v>0.15817337172376814</v>
      </c>
      <c r="AC276" s="36">
        <f t="shared" si="63"/>
        <v>0</v>
      </c>
      <c r="AD276" s="36">
        <f t="shared" si="64"/>
        <v>0</v>
      </c>
      <c r="AE276" s="36">
        <f t="shared" si="65"/>
        <v>0.15817337172376814</v>
      </c>
      <c r="AF276" s="37"/>
      <c r="AG276" s="37">
        <f t="shared" si="66"/>
        <v>0</v>
      </c>
      <c r="AH276" s="37">
        <f t="shared" si="67"/>
        <v>0.15817337172376814</v>
      </c>
      <c r="AI276" s="37">
        <f t="shared" si="68"/>
        <v>0</v>
      </c>
    </row>
    <row r="277" spans="1:35" s="1" customFormat="1" ht="36" x14ac:dyDescent="0.3">
      <c r="A277" s="42">
        <v>3</v>
      </c>
      <c r="B277" s="98" t="s">
        <v>800</v>
      </c>
      <c r="C277" s="99" t="s">
        <v>118</v>
      </c>
      <c r="D277" s="100" t="s">
        <v>176</v>
      </c>
      <c r="E277" s="100"/>
      <c r="F277" s="100">
        <v>37</v>
      </c>
      <c r="G277" s="50"/>
      <c r="H277" s="100">
        <v>1</v>
      </c>
      <c r="I277" s="100" t="s">
        <v>44</v>
      </c>
      <c r="J277" s="100" t="s">
        <v>360</v>
      </c>
      <c r="K277" s="101">
        <v>1976</v>
      </c>
      <c r="L277" s="118">
        <v>1976</v>
      </c>
      <c r="M277" s="102"/>
      <c r="N277" s="103"/>
      <c r="O277" s="103"/>
      <c r="P277" s="54" t="s">
        <v>32</v>
      </c>
      <c r="Q277" s="80" t="s">
        <v>801</v>
      </c>
      <c r="R277" s="33"/>
      <c r="S277" s="34" t="str">
        <f t="shared" si="61"/>
        <v>Fe</v>
      </c>
      <c r="T277" s="35"/>
      <c r="U277" s="35"/>
      <c r="V277" s="35"/>
      <c r="W277" s="35"/>
      <c r="X277" s="35"/>
      <c r="Y277" s="35"/>
      <c r="Z277" s="35"/>
      <c r="AB277" s="36">
        <f t="shared" si="62"/>
        <v>0</v>
      </c>
      <c r="AC277" s="36">
        <f t="shared" si="63"/>
        <v>0</v>
      </c>
      <c r="AD277" s="36">
        <f t="shared" si="64"/>
        <v>0</v>
      </c>
      <c r="AE277" s="36">
        <f t="shared" si="65"/>
        <v>0</v>
      </c>
      <c r="AF277" s="37"/>
      <c r="AG277" s="37">
        <f t="shared" si="66"/>
        <v>0</v>
      </c>
      <c r="AH277" s="37">
        <f t="shared" si="67"/>
        <v>0</v>
      </c>
      <c r="AI277" s="37">
        <f t="shared" si="68"/>
        <v>0</v>
      </c>
    </row>
    <row r="278" spans="1:35" s="1" customFormat="1" ht="24" x14ac:dyDescent="0.3">
      <c r="A278" s="42">
        <v>3</v>
      </c>
      <c r="B278" s="98" t="s">
        <v>802</v>
      </c>
      <c r="C278" s="99" t="s">
        <v>239</v>
      </c>
      <c r="D278" s="100" t="s">
        <v>43</v>
      </c>
      <c r="E278" s="100" t="s">
        <v>330</v>
      </c>
      <c r="F278" s="100">
        <v>34</v>
      </c>
      <c r="G278" s="50"/>
      <c r="H278" s="100">
        <v>1</v>
      </c>
      <c r="I278" s="100" t="s">
        <v>51</v>
      </c>
      <c r="J278" s="100" t="s">
        <v>100</v>
      </c>
      <c r="K278" s="101">
        <v>1976</v>
      </c>
      <c r="L278" s="118">
        <v>1976</v>
      </c>
      <c r="M278" s="102"/>
      <c r="N278" s="103"/>
      <c r="O278" s="103"/>
      <c r="P278" s="54" t="s">
        <v>32</v>
      </c>
      <c r="Q278" s="80" t="s">
        <v>803</v>
      </c>
      <c r="R278" s="104" t="s">
        <v>398</v>
      </c>
      <c r="S278" s="34" t="str">
        <f t="shared" si="61"/>
        <v>P</v>
      </c>
      <c r="T278" s="35"/>
      <c r="U278" s="35"/>
      <c r="V278" s="35"/>
      <c r="W278" s="35"/>
      <c r="X278" s="35"/>
      <c r="Y278" s="35"/>
      <c r="Z278" s="35"/>
      <c r="AB278" s="36">
        <f t="shared" si="62"/>
        <v>0</v>
      </c>
      <c r="AC278" s="36">
        <f t="shared" si="63"/>
        <v>0</v>
      </c>
      <c r="AD278" s="36">
        <f t="shared" si="64"/>
        <v>0</v>
      </c>
      <c r="AE278" s="36">
        <f t="shared" si="65"/>
        <v>0</v>
      </c>
      <c r="AF278" s="37"/>
      <c r="AG278" s="37">
        <f t="shared" si="66"/>
        <v>0</v>
      </c>
      <c r="AH278" s="37">
        <f t="shared" si="67"/>
        <v>0</v>
      </c>
      <c r="AI278" s="37">
        <f t="shared" si="68"/>
        <v>0</v>
      </c>
    </row>
    <row r="279" spans="1:35" s="1" customFormat="1" ht="36" x14ac:dyDescent="0.3">
      <c r="A279" s="42">
        <v>3</v>
      </c>
      <c r="B279" s="98" t="s">
        <v>804</v>
      </c>
      <c r="C279" s="99" t="s">
        <v>805</v>
      </c>
      <c r="D279" s="100" t="s">
        <v>72</v>
      </c>
      <c r="E279" s="100" t="s">
        <v>330</v>
      </c>
      <c r="F279" s="100">
        <v>21</v>
      </c>
      <c r="G279" s="50"/>
      <c r="H279" s="100">
        <v>1</v>
      </c>
      <c r="I279" s="100" t="s">
        <v>44</v>
      </c>
      <c r="J279" s="100" t="s">
        <v>100</v>
      </c>
      <c r="K279" s="101">
        <v>1975</v>
      </c>
      <c r="L279" s="61">
        <v>27638</v>
      </c>
      <c r="M279" s="102"/>
      <c r="N279" s="103"/>
      <c r="O279" s="103"/>
      <c r="P279" s="54" t="s">
        <v>32</v>
      </c>
      <c r="Q279" s="80" t="s">
        <v>806</v>
      </c>
      <c r="R279" s="33"/>
      <c r="S279" s="34" t="str">
        <f t="shared" si="61"/>
        <v>Barite</v>
      </c>
      <c r="T279" s="35"/>
      <c r="U279" s="35"/>
      <c r="V279" s="35"/>
      <c r="W279" s="35"/>
      <c r="X279" s="35"/>
      <c r="Y279" s="35"/>
      <c r="Z279" s="35"/>
      <c r="AB279" s="36">
        <f t="shared" si="62"/>
        <v>0</v>
      </c>
      <c r="AC279" s="36">
        <f t="shared" si="63"/>
        <v>0</v>
      </c>
      <c r="AD279" s="36">
        <f t="shared" si="64"/>
        <v>0</v>
      </c>
      <c r="AE279" s="36">
        <f t="shared" si="65"/>
        <v>0</v>
      </c>
      <c r="AF279" s="37"/>
      <c r="AG279" s="37">
        <f t="shared" si="66"/>
        <v>0</v>
      </c>
      <c r="AH279" s="37">
        <f t="shared" si="67"/>
        <v>0</v>
      </c>
      <c r="AI279" s="37">
        <f t="shared" si="68"/>
        <v>0</v>
      </c>
    </row>
    <row r="280" spans="1:35" s="1" customFormat="1" ht="24" x14ac:dyDescent="0.3">
      <c r="A280" s="40">
        <v>2</v>
      </c>
      <c r="B280" s="98" t="s">
        <v>807</v>
      </c>
      <c r="C280" s="99" t="s">
        <v>204</v>
      </c>
      <c r="D280" s="100"/>
      <c r="E280" s="100"/>
      <c r="F280" s="100"/>
      <c r="G280" s="50"/>
      <c r="H280" s="100">
        <v>1</v>
      </c>
      <c r="I280" s="100" t="s">
        <v>44</v>
      </c>
      <c r="J280" s="100" t="s">
        <v>208</v>
      </c>
      <c r="K280" s="101">
        <v>1975</v>
      </c>
      <c r="L280" s="61">
        <v>27546</v>
      </c>
      <c r="M280" s="102">
        <v>72500</v>
      </c>
      <c r="N280" s="103"/>
      <c r="O280" s="103"/>
      <c r="P280" s="54" t="s">
        <v>83</v>
      </c>
      <c r="Q280" s="80" t="s">
        <v>808</v>
      </c>
      <c r="R280" s="33"/>
      <c r="S280" s="34" t="str">
        <f t="shared" si="61"/>
        <v>Au Ag</v>
      </c>
      <c r="T280" s="35"/>
      <c r="U280" s="35"/>
      <c r="V280" s="35"/>
      <c r="W280" s="35"/>
      <c r="X280" s="35"/>
      <c r="Y280" s="35"/>
      <c r="Z280" s="35"/>
      <c r="AB280" s="36">
        <f t="shared" si="62"/>
        <v>3.8225231499910632E-2</v>
      </c>
      <c r="AC280" s="36">
        <f t="shared" si="63"/>
        <v>0</v>
      </c>
      <c r="AD280" s="36">
        <f t="shared" si="64"/>
        <v>0</v>
      </c>
      <c r="AE280" s="36">
        <f t="shared" si="65"/>
        <v>3.8225231499910632E-2</v>
      </c>
      <c r="AF280" s="37"/>
      <c r="AG280" s="37">
        <f t="shared" si="66"/>
        <v>0</v>
      </c>
      <c r="AH280" s="37">
        <f t="shared" si="67"/>
        <v>3.8225231499910632E-2</v>
      </c>
      <c r="AI280" s="37">
        <f t="shared" si="68"/>
        <v>0</v>
      </c>
    </row>
    <row r="281" spans="1:35" s="1" customFormat="1" ht="40.799999999999997" customHeight="1" x14ac:dyDescent="0.3">
      <c r="A281" s="40">
        <v>2</v>
      </c>
      <c r="B281" s="98" t="s">
        <v>809</v>
      </c>
      <c r="C281" s="99" t="s">
        <v>266</v>
      </c>
      <c r="D281" s="100" t="s">
        <v>176</v>
      </c>
      <c r="E281" s="100" t="s">
        <v>194</v>
      </c>
      <c r="F281" s="100">
        <v>40</v>
      </c>
      <c r="G281" s="50">
        <v>3000000</v>
      </c>
      <c r="H281" s="100">
        <v>1</v>
      </c>
      <c r="I281" s="100" t="s">
        <v>44</v>
      </c>
      <c r="J281" s="100" t="s">
        <v>45</v>
      </c>
      <c r="K281" s="101">
        <v>1975</v>
      </c>
      <c r="L281" s="61">
        <v>27485</v>
      </c>
      <c r="M281" s="102">
        <v>250000</v>
      </c>
      <c r="N281" s="103">
        <v>20</v>
      </c>
      <c r="O281" s="103"/>
      <c r="P281" s="54" t="s">
        <v>32</v>
      </c>
      <c r="Q281" s="80" t="s">
        <v>810</v>
      </c>
      <c r="R281" s="33"/>
      <c r="S281" s="34" t="str">
        <f t="shared" si="61"/>
        <v>Pb Zn</v>
      </c>
      <c r="T281" s="35"/>
      <c r="U281" s="35"/>
      <c r="V281" s="35"/>
      <c r="W281" s="35"/>
      <c r="X281" s="35"/>
      <c r="Y281" s="35"/>
      <c r="Z281" s="35"/>
      <c r="AB281" s="36">
        <f t="shared" si="62"/>
        <v>0.1318111431031401</v>
      </c>
      <c r="AC281" s="36">
        <f t="shared" si="63"/>
        <v>0.51282051282051277</v>
      </c>
      <c r="AD281" s="36">
        <f t="shared" si="64"/>
        <v>0</v>
      </c>
      <c r="AE281" s="36">
        <f t="shared" si="65"/>
        <v>0.6446316559236529</v>
      </c>
      <c r="AF281" s="37"/>
      <c r="AG281" s="37">
        <f t="shared" si="66"/>
        <v>0</v>
      </c>
      <c r="AH281" s="37">
        <f t="shared" si="67"/>
        <v>0.6446316559236529</v>
      </c>
      <c r="AI281" s="37">
        <f t="shared" si="68"/>
        <v>0</v>
      </c>
    </row>
    <row r="282" spans="1:35" s="1" customFormat="1" ht="24" x14ac:dyDescent="0.3">
      <c r="A282" s="42">
        <v>3</v>
      </c>
      <c r="B282" s="98" t="s">
        <v>811</v>
      </c>
      <c r="C282" s="99" t="s">
        <v>215</v>
      </c>
      <c r="D282" s="100"/>
      <c r="E282" s="100"/>
      <c r="F282" s="100">
        <v>10</v>
      </c>
      <c r="G282" s="50"/>
      <c r="H282" s="100">
        <v>1</v>
      </c>
      <c r="I282" s="100" t="s">
        <v>44</v>
      </c>
      <c r="J282" s="100" t="s">
        <v>45</v>
      </c>
      <c r="K282" s="101">
        <v>1975</v>
      </c>
      <c r="L282" s="61">
        <v>27426</v>
      </c>
      <c r="M282" s="102"/>
      <c r="N282" s="103"/>
      <c r="O282" s="103"/>
      <c r="P282" s="54" t="s">
        <v>32</v>
      </c>
      <c r="Q282" s="80" t="s">
        <v>812</v>
      </c>
      <c r="R282" s="33" t="s">
        <v>813</v>
      </c>
      <c r="S282" s="34" t="str">
        <f t="shared" si="61"/>
        <v>Cu Au</v>
      </c>
      <c r="T282" s="35">
        <v>127</v>
      </c>
      <c r="U282" s="35">
        <v>2.42</v>
      </c>
      <c r="V282" s="35">
        <v>1.1200000000000001</v>
      </c>
      <c r="W282" s="35">
        <v>3.3183447694868353</v>
      </c>
      <c r="X282" s="35">
        <v>1979</v>
      </c>
      <c r="Y282" s="35"/>
      <c r="Z282" s="35" t="s">
        <v>294</v>
      </c>
      <c r="AB282" s="36">
        <f t="shared" si="62"/>
        <v>0</v>
      </c>
      <c r="AC282" s="36">
        <f t="shared" si="63"/>
        <v>0</v>
      </c>
      <c r="AD282" s="36">
        <f t="shared" si="64"/>
        <v>0</v>
      </c>
      <c r="AE282" s="36">
        <f t="shared" si="65"/>
        <v>0</v>
      </c>
      <c r="AF282" s="37"/>
      <c r="AG282" s="37">
        <f t="shared" si="66"/>
        <v>0</v>
      </c>
      <c r="AH282" s="37">
        <f t="shared" si="67"/>
        <v>0</v>
      </c>
      <c r="AI282" s="37">
        <f t="shared" si="68"/>
        <v>0</v>
      </c>
    </row>
    <row r="283" spans="1:35" s="1" customFormat="1" ht="36" x14ac:dyDescent="0.3">
      <c r="A283" s="40">
        <v>2</v>
      </c>
      <c r="B283" s="98" t="s">
        <v>814</v>
      </c>
      <c r="C283" s="99" t="s">
        <v>266</v>
      </c>
      <c r="D283" s="100" t="s">
        <v>176</v>
      </c>
      <c r="E283" s="100" t="s">
        <v>194</v>
      </c>
      <c r="F283" s="100">
        <v>18</v>
      </c>
      <c r="G283" s="50">
        <v>750000</v>
      </c>
      <c r="H283" s="100">
        <v>1</v>
      </c>
      <c r="I283" s="100" t="s">
        <v>51</v>
      </c>
      <c r="J283" s="100" t="s">
        <v>114</v>
      </c>
      <c r="K283" s="101">
        <v>1975</v>
      </c>
      <c r="L283" s="118">
        <v>1975</v>
      </c>
      <c r="M283" s="102">
        <v>150000</v>
      </c>
      <c r="N283" s="103">
        <v>24</v>
      </c>
      <c r="O283" s="103"/>
      <c r="P283" s="54" t="s">
        <v>32</v>
      </c>
      <c r="Q283" s="80" t="s">
        <v>815</v>
      </c>
      <c r="R283" s="33" t="s">
        <v>392</v>
      </c>
      <c r="S283" s="34" t="str">
        <f t="shared" si="61"/>
        <v>Pb Zn</v>
      </c>
      <c r="T283" s="35"/>
      <c r="U283" s="35"/>
      <c r="V283" s="35"/>
      <c r="W283" s="35"/>
      <c r="X283" s="35"/>
      <c r="Y283" s="35"/>
      <c r="Z283" s="35" t="s">
        <v>816</v>
      </c>
      <c r="AB283" s="36">
        <f t="shared" si="62"/>
        <v>7.9086685861884068E-2</v>
      </c>
      <c r="AC283" s="36">
        <f t="shared" si="63"/>
        <v>0.61538461538461542</v>
      </c>
      <c r="AD283" s="36">
        <f t="shared" si="64"/>
        <v>0</v>
      </c>
      <c r="AE283" s="36">
        <f t="shared" si="65"/>
        <v>0.69447130124649947</v>
      </c>
      <c r="AF283" s="37"/>
      <c r="AG283" s="37">
        <f t="shared" si="66"/>
        <v>0</v>
      </c>
      <c r="AH283" s="37">
        <f t="shared" si="67"/>
        <v>0.69447130124649947</v>
      </c>
      <c r="AI283" s="37">
        <f t="shared" si="68"/>
        <v>0</v>
      </c>
    </row>
    <row r="284" spans="1:35" s="1" customFormat="1" ht="24" x14ac:dyDescent="0.3">
      <c r="A284" s="42">
        <v>3</v>
      </c>
      <c r="B284" s="98" t="s">
        <v>817</v>
      </c>
      <c r="C284" s="99" t="s">
        <v>805</v>
      </c>
      <c r="D284" s="100" t="s">
        <v>72</v>
      </c>
      <c r="E284" s="100" t="s">
        <v>330</v>
      </c>
      <c r="F284" s="100">
        <v>15</v>
      </c>
      <c r="G284" s="50"/>
      <c r="H284" s="100">
        <v>1</v>
      </c>
      <c r="I284" s="100" t="s">
        <v>44</v>
      </c>
      <c r="J284" s="100" t="s">
        <v>218</v>
      </c>
      <c r="K284" s="101">
        <v>1975</v>
      </c>
      <c r="L284" s="118">
        <v>1975</v>
      </c>
      <c r="M284" s="102"/>
      <c r="N284" s="103"/>
      <c r="O284" s="103"/>
      <c r="P284" s="54" t="s">
        <v>32</v>
      </c>
      <c r="Q284" s="80" t="s">
        <v>818</v>
      </c>
      <c r="R284" s="33"/>
      <c r="S284" s="34" t="str">
        <f t="shared" si="61"/>
        <v>Barite</v>
      </c>
      <c r="T284" s="35"/>
      <c r="U284" s="35"/>
      <c r="V284" s="35"/>
      <c r="W284" s="35"/>
      <c r="X284" s="35"/>
      <c r="Y284" s="35"/>
      <c r="Z284" s="35"/>
      <c r="AB284" s="36">
        <f t="shared" si="62"/>
        <v>0</v>
      </c>
      <c r="AC284" s="36">
        <f t="shared" si="63"/>
        <v>0</v>
      </c>
      <c r="AD284" s="36">
        <f t="shared" si="64"/>
        <v>0</v>
      </c>
      <c r="AE284" s="36">
        <f t="shared" si="65"/>
        <v>0</v>
      </c>
      <c r="AF284" s="37"/>
      <c r="AG284" s="37">
        <f t="shared" si="66"/>
        <v>0</v>
      </c>
      <c r="AH284" s="37">
        <f t="shared" si="67"/>
        <v>0</v>
      </c>
      <c r="AI284" s="37">
        <f t="shared" si="68"/>
        <v>0</v>
      </c>
    </row>
    <row r="285" spans="1:35" s="1" customFormat="1" ht="15.6" x14ac:dyDescent="0.3">
      <c r="A285" s="42">
        <v>3</v>
      </c>
      <c r="B285" s="98" t="s">
        <v>819</v>
      </c>
      <c r="C285" s="99" t="s">
        <v>175</v>
      </c>
      <c r="D285" s="100"/>
      <c r="E285" s="100"/>
      <c r="F285" s="100"/>
      <c r="G285" s="50"/>
      <c r="H285" s="100">
        <v>1</v>
      </c>
      <c r="I285" s="100" t="s">
        <v>51</v>
      </c>
      <c r="J285" s="100" t="s">
        <v>208</v>
      </c>
      <c r="K285" s="101">
        <v>1975</v>
      </c>
      <c r="L285" s="118">
        <v>1975</v>
      </c>
      <c r="M285" s="102"/>
      <c r="N285" s="103"/>
      <c r="O285" s="103"/>
      <c r="P285" s="54" t="s">
        <v>32</v>
      </c>
      <c r="Q285" s="80" t="s">
        <v>820</v>
      </c>
      <c r="R285" s="33"/>
      <c r="S285" s="34" t="str">
        <f t="shared" si="61"/>
        <v>Mo</v>
      </c>
      <c r="T285" s="35"/>
      <c r="U285" s="35"/>
      <c r="V285" s="35"/>
      <c r="W285" s="35"/>
      <c r="X285" s="35"/>
      <c r="Y285" s="35"/>
      <c r="Z285" s="35"/>
      <c r="AB285" s="36">
        <f t="shared" si="62"/>
        <v>0</v>
      </c>
      <c r="AC285" s="36">
        <f t="shared" si="63"/>
        <v>0</v>
      </c>
      <c r="AD285" s="36">
        <f t="shared" si="64"/>
        <v>0</v>
      </c>
      <c r="AE285" s="36">
        <f t="shared" si="65"/>
        <v>0</v>
      </c>
      <c r="AF285" s="37"/>
      <c r="AG285" s="37">
        <f t="shared" si="66"/>
        <v>0</v>
      </c>
      <c r="AH285" s="37">
        <f t="shared" si="67"/>
        <v>0</v>
      </c>
      <c r="AI285" s="37">
        <f t="shared" si="68"/>
        <v>0</v>
      </c>
    </row>
    <row r="286" spans="1:35" s="1" customFormat="1" ht="15.6" x14ac:dyDescent="0.3">
      <c r="A286" s="44">
        <v>4</v>
      </c>
      <c r="B286" s="98" t="s">
        <v>821</v>
      </c>
      <c r="C286" s="99" t="s">
        <v>266</v>
      </c>
      <c r="D286" s="100" t="s">
        <v>400</v>
      </c>
      <c r="E286" s="100" t="s">
        <v>822</v>
      </c>
      <c r="F286" s="100">
        <v>30</v>
      </c>
      <c r="G286" s="50"/>
      <c r="H286" s="100">
        <v>1</v>
      </c>
      <c r="I286" s="100" t="s">
        <v>44</v>
      </c>
      <c r="J286" s="100" t="s">
        <v>218</v>
      </c>
      <c r="K286" s="101">
        <v>1975</v>
      </c>
      <c r="L286" s="118">
        <v>1975</v>
      </c>
      <c r="M286" s="102"/>
      <c r="N286" s="103"/>
      <c r="O286" s="103"/>
      <c r="P286" s="54" t="s">
        <v>32</v>
      </c>
      <c r="Q286" s="80" t="s">
        <v>823</v>
      </c>
      <c r="R286" s="33" t="s">
        <v>478</v>
      </c>
      <c r="S286" s="34" t="str">
        <f t="shared" si="61"/>
        <v>Pb Zn</v>
      </c>
      <c r="T286" s="35">
        <v>40</v>
      </c>
      <c r="U286" s="35">
        <v>1.1100000000000001</v>
      </c>
      <c r="V286" s="35">
        <v>0.93</v>
      </c>
      <c r="W286" s="35">
        <v>5.0224804125971065</v>
      </c>
      <c r="X286" s="35">
        <v>1956</v>
      </c>
      <c r="Y286" s="35"/>
      <c r="Z286" s="35" t="s">
        <v>824</v>
      </c>
      <c r="AB286" s="36">
        <f t="shared" si="62"/>
        <v>0</v>
      </c>
      <c r="AC286" s="36">
        <f t="shared" si="63"/>
        <v>0</v>
      </c>
      <c r="AD286" s="36">
        <f t="shared" si="64"/>
        <v>0</v>
      </c>
      <c r="AE286" s="36">
        <f t="shared" si="65"/>
        <v>0</v>
      </c>
      <c r="AF286" s="37"/>
      <c r="AG286" s="37">
        <f t="shared" si="66"/>
        <v>0</v>
      </c>
      <c r="AH286" s="37">
        <f t="shared" si="67"/>
        <v>0</v>
      </c>
      <c r="AI286" s="37">
        <f t="shared" si="68"/>
        <v>0</v>
      </c>
    </row>
    <row r="287" spans="1:35" s="1" customFormat="1" ht="15.6" x14ac:dyDescent="0.3">
      <c r="A287" s="44">
        <v>4</v>
      </c>
      <c r="B287" s="98" t="s">
        <v>825</v>
      </c>
      <c r="C287" s="99" t="s">
        <v>826</v>
      </c>
      <c r="D287" s="100" t="s">
        <v>176</v>
      </c>
      <c r="E287" s="100" t="s">
        <v>194</v>
      </c>
      <c r="F287" s="100">
        <v>12</v>
      </c>
      <c r="G287" s="50"/>
      <c r="H287" s="100">
        <v>3</v>
      </c>
      <c r="I287" s="100" t="s">
        <v>208</v>
      </c>
      <c r="J287" s="100" t="s">
        <v>208</v>
      </c>
      <c r="K287" s="101">
        <v>1975</v>
      </c>
      <c r="L287" s="118">
        <v>1975</v>
      </c>
      <c r="M287" s="102"/>
      <c r="N287" s="103"/>
      <c r="O287" s="103"/>
      <c r="P287" s="54" t="s">
        <v>32</v>
      </c>
      <c r="Q287" s="80" t="s">
        <v>827</v>
      </c>
      <c r="R287" s="104" t="s">
        <v>398</v>
      </c>
      <c r="S287" s="34" t="str">
        <f t="shared" si="61"/>
        <v>K</v>
      </c>
      <c r="T287" s="35"/>
      <c r="U287" s="35"/>
      <c r="V287" s="35"/>
      <c r="W287" s="35"/>
      <c r="X287" s="35"/>
      <c r="Y287" s="35"/>
      <c r="Z287" s="35"/>
      <c r="AB287" s="36">
        <f t="shared" si="62"/>
        <v>0</v>
      </c>
      <c r="AC287" s="36">
        <f t="shared" si="63"/>
        <v>0</v>
      </c>
      <c r="AD287" s="36">
        <f t="shared" si="64"/>
        <v>0</v>
      </c>
      <c r="AE287" s="36">
        <f t="shared" si="65"/>
        <v>0</v>
      </c>
      <c r="AF287" s="37"/>
      <c r="AG287" s="37">
        <f t="shared" si="66"/>
        <v>0</v>
      </c>
      <c r="AH287" s="37">
        <f t="shared" si="67"/>
        <v>0</v>
      </c>
      <c r="AI287" s="37">
        <f t="shared" si="68"/>
        <v>0</v>
      </c>
    </row>
    <row r="288" spans="1:35" s="1" customFormat="1" ht="41.4" customHeight="1" x14ac:dyDescent="0.3">
      <c r="A288" s="44">
        <v>4</v>
      </c>
      <c r="B288" s="98" t="s">
        <v>828</v>
      </c>
      <c r="C288" s="99" t="s">
        <v>829</v>
      </c>
      <c r="D288" s="100" t="s">
        <v>400</v>
      </c>
      <c r="E288" s="100" t="s">
        <v>330</v>
      </c>
      <c r="F288" s="100">
        <v>18</v>
      </c>
      <c r="G288" s="50"/>
      <c r="H288" s="100">
        <v>3</v>
      </c>
      <c r="I288" s="100" t="s">
        <v>208</v>
      </c>
      <c r="J288" s="100" t="s">
        <v>208</v>
      </c>
      <c r="K288" s="101">
        <v>1975</v>
      </c>
      <c r="L288" s="118">
        <v>1975</v>
      </c>
      <c r="M288" s="102"/>
      <c r="N288" s="103"/>
      <c r="O288" s="103"/>
      <c r="P288" s="54" t="s">
        <v>32</v>
      </c>
      <c r="Q288" s="80" t="s">
        <v>830</v>
      </c>
      <c r="R288" s="33" t="s">
        <v>398</v>
      </c>
      <c r="S288" s="34" t="str">
        <f t="shared" si="61"/>
        <v>Trona</v>
      </c>
      <c r="T288" s="35"/>
      <c r="U288" s="35"/>
      <c r="V288" s="35"/>
      <c r="W288" s="35"/>
      <c r="X288" s="35"/>
      <c r="Y288" s="35"/>
      <c r="Z288" s="35"/>
      <c r="AB288" s="36">
        <f t="shared" si="62"/>
        <v>0</v>
      </c>
      <c r="AC288" s="36">
        <f t="shared" si="63"/>
        <v>0</v>
      </c>
      <c r="AD288" s="36">
        <f t="shared" si="64"/>
        <v>0</v>
      </c>
      <c r="AE288" s="36">
        <f t="shared" si="65"/>
        <v>0</v>
      </c>
      <c r="AF288" s="37"/>
      <c r="AG288" s="37">
        <f t="shared" si="66"/>
        <v>0</v>
      </c>
      <c r="AH288" s="37">
        <f t="shared" si="67"/>
        <v>0</v>
      </c>
      <c r="AI288" s="37">
        <f t="shared" si="68"/>
        <v>0</v>
      </c>
    </row>
    <row r="289" spans="1:781" s="1" customFormat="1" ht="36" x14ac:dyDescent="0.3">
      <c r="A289" s="58">
        <v>1</v>
      </c>
      <c r="B289" s="98" t="s">
        <v>831</v>
      </c>
      <c r="C289" s="99" t="s">
        <v>832</v>
      </c>
      <c r="D289" s="100" t="s">
        <v>176</v>
      </c>
      <c r="E289" s="100" t="s">
        <v>194</v>
      </c>
      <c r="F289" s="100">
        <v>20</v>
      </c>
      <c r="G289" s="50">
        <v>13000000</v>
      </c>
      <c r="H289" s="100">
        <v>1</v>
      </c>
      <c r="I289" s="100" t="s">
        <v>44</v>
      </c>
      <c r="J289" s="100" t="s">
        <v>57</v>
      </c>
      <c r="K289" s="101">
        <v>1974</v>
      </c>
      <c r="L289" s="66">
        <v>27344</v>
      </c>
      <c r="M289" s="102">
        <v>3000000</v>
      </c>
      <c r="N289" s="103">
        <v>45</v>
      </c>
      <c r="O289" s="103">
        <v>12</v>
      </c>
      <c r="P289" s="54" t="s">
        <v>833</v>
      </c>
      <c r="Q289" s="80" t="s">
        <v>834</v>
      </c>
      <c r="R289" s="33" t="s">
        <v>537</v>
      </c>
      <c r="S289" s="34" t="str">
        <f t="shared" si="61"/>
        <v>Pt</v>
      </c>
      <c r="T289" s="35"/>
      <c r="U289" s="35"/>
      <c r="V289" s="35"/>
      <c r="W289" s="35"/>
      <c r="X289" s="35"/>
      <c r="Y289" s="35"/>
      <c r="Z289" s="35"/>
      <c r="AB289" s="36">
        <f t="shared" si="62"/>
        <v>1.5817337172376813</v>
      </c>
      <c r="AC289" s="36">
        <f t="shared" si="63"/>
        <v>1.1538461538461537</v>
      </c>
      <c r="AD289" s="36">
        <f t="shared" si="64"/>
        <v>0.8571428571428571</v>
      </c>
      <c r="AE289" s="36">
        <f t="shared" si="65"/>
        <v>3.592722728226692</v>
      </c>
      <c r="AF289" s="37"/>
      <c r="AG289" s="37">
        <f t="shared" si="66"/>
        <v>3.592722728226692</v>
      </c>
      <c r="AH289" s="37">
        <f t="shared" si="67"/>
        <v>0</v>
      </c>
      <c r="AI289" s="37">
        <f t="shared" si="68"/>
        <v>0</v>
      </c>
    </row>
    <row r="290" spans="1:781" s="1" customFormat="1" ht="15.6" x14ac:dyDescent="0.3">
      <c r="A290" s="42">
        <v>3</v>
      </c>
      <c r="B290" s="98" t="s">
        <v>835</v>
      </c>
      <c r="C290" s="99" t="s">
        <v>61</v>
      </c>
      <c r="D290" s="100"/>
      <c r="E290" s="100"/>
      <c r="F290" s="100">
        <v>12</v>
      </c>
      <c r="G290" s="50"/>
      <c r="H290" s="100">
        <v>1</v>
      </c>
      <c r="I290" s="100" t="s">
        <v>51</v>
      </c>
      <c r="J290" s="100" t="s">
        <v>208</v>
      </c>
      <c r="K290" s="101">
        <v>1974</v>
      </c>
      <c r="L290" s="61">
        <v>27334</v>
      </c>
      <c r="M290" s="102"/>
      <c r="N290" s="103"/>
      <c r="O290" s="103"/>
      <c r="P290" s="54" t="s">
        <v>32</v>
      </c>
      <c r="Q290" s="80"/>
      <c r="R290" s="33"/>
      <c r="S290" s="34" t="str">
        <f t="shared" si="61"/>
        <v>Au</v>
      </c>
      <c r="T290" s="35"/>
      <c r="U290" s="35"/>
      <c r="V290" s="35"/>
      <c r="W290" s="35"/>
      <c r="X290" s="35"/>
      <c r="Y290" s="35"/>
      <c r="Z290" s="35"/>
      <c r="AB290" s="36">
        <f t="shared" si="62"/>
        <v>0</v>
      </c>
      <c r="AC290" s="36">
        <f t="shared" si="63"/>
        <v>0</v>
      </c>
      <c r="AD290" s="36">
        <f t="shared" si="64"/>
        <v>0</v>
      </c>
      <c r="AE290" s="36">
        <f t="shared" si="65"/>
        <v>0</v>
      </c>
      <c r="AF290" s="37"/>
      <c r="AG290" s="37">
        <f t="shared" si="66"/>
        <v>0</v>
      </c>
      <c r="AH290" s="37">
        <f t="shared" si="67"/>
        <v>0</v>
      </c>
      <c r="AI290" s="37">
        <f t="shared" si="68"/>
        <v>0</v>
      </c>
    </row>
    <row r="291" spans="1:781" s="1" customFormat="1" ht="36" x14ac:dyDescent="0.3">
      <c r="A291" s="42">
        <v>3</v>
      </c>
      <c r="B291" s="98" t="s">
        <v>836</v>
      </c>
      <c r="C291" s="99" t="s">
        <v>837</v>
      </c>
      <c r="D291" s="100" t="s">
        <v>176</v>
      </c>
      <c r="E291" s="100" t="s">
        <v>377</v>
      </c>
      <c r="F291" s="100">
        <v>18</v>
      </c>
      <c r="G291" s="50">
        <v>300000</v>
      </c>
      <c r="H291" s="100">
        <v>1</v>
      </c>
      <c r="I291" s="100" t="s">
        <v>44</v>
      </c>
      <c r="J291" s="100" t="s">
        <v>100</v>
      </c>
      <c r="K291" s="101">
        <v>1974</v>
      </c>
      <c r="L291" s="66">
        <v>27181</v>
      </c>
      <c r="M291" s="102">
        <v>38000</v>
      </c>
      <c r="N291" s="103">
        <v>0.03</v>
      </c>
      <c r="O291" s="103"/>
      <c r="P291" s="54" t="s">
        <v>32</v>
      </c>
      <c r="Q291" s="80" t="s">
        <v>838</v>
      </c>
      <c r="R291" s="33"/>
      <c r="S291" s="34" t="str">
        <f t="shared" si="61"/>
        <v>Mica</v>
      </c>
      <c r="T291" s="35"/>
      <c r="U291" s="35"/>
      <c r="V291" s="35"/>
      <c r="W291" s="35"/>
      <c r="X291" s="35"/>
      <c r="Y291" s="35"/>
      <c r="Z291" s="35"/>
      <c r="AB291" s="36">
        <f t="shared" si="62"/>
        <v>2.0035293751677296E-2</v>
      </c>
      <c r="AC291" s="36">
        <f t="shared" si="63"/>
        <v>7.6923076923076923E-4</v>
      </c>
      <c r="AD291" s="36">
        <f t="shared" si="64"/>
        <v>0</v>
      </c>
      <c r="AE291" s="36">
        <f t="shared" si="65"/>
        <v>2.0804524520908065E-2</v>
      </c>
      <c r="AF291" s="37"/>
      <c r="AG291" s="37">
        <f t="shared" si="66"/>
        <v>0</v>
      </c>
      <c r="AH291" s="37">
        <f t="shared" si="67"/>
        <v>0</v>
      </c>
      <c r="AI291" s="37">
        <f t="shared" si="68"/>
        <v>2.0804524520908065E-2</v>
      </c>
    </row>
    <row r="292" spans="1:781" s="1" customFormat="1" ht="36" customHeight="1" x14ac:dyDescent="0.3">
      <c r="A292" s="42">
        <v>3</v>
      </c>
      <c r="B292" s="98" t="s">
        <v>647</v>
      </c>
      <c r="C292" s="99" t="s">
        <v>839</v>
      </c>
      <c r="D292" s="100" t="s">
        <v>43</v>
      </c>
      <c r="E292" s="100" t="s">
        <v>330</v>
      </c>
      <c r="F292" s="100">
        <v>9</v>
      </c>
      <c r="G292" s="50">
        <v>37000</v>
      </c>
      <c r="H292" s="100">
        <v>1</v>
      </c>
      <c r="I292" s="100" t="s">
        <v>44</v>
      </c>
      <c r="J292" s="100" t="s">
        <v>114</v>
      </c>
      <c r="K292" s="101">
        <v>1974</v>
      </c>
      <c r="L292" s="66">
        <v>27045</v>
      </c>
      <c r="M292" s="102">
        <f>6000+7600</f>
        <v>13600</v>
      </c>
      <c r="N292" s="103"/>
      <c r="O292" s="103"/>
      <c r="P292" s="54" t="s">
        <v>32</v>
      </c>
      <c r="Q292" s="80" t="s">
        <v>840</v>
      </c>
      <c r="R292" s="33"/>
      <c r="S292" s="34" t="str">
        <f t="shared" si="61"/>
        <v>Ag</v>
      </c>
      <c r="T292" s="35"/>
      <c r="U292" s="35"/>
      <c r="V292" s="35"/>
      <c r="W292" s="35"/>
      <c r="X292" s="35"/>
      <c r="Y292" s="35"/>
      <c r="Z292" s="35"/>
      <c r="AB292" s="36">
        <f t="shared" si="62"/>
        <v>7.170526184810822E-3</v>
      </c>
      <c r="AC292" s="36">
        <f t="shared" si="63"/>
        <v>0</v>
      </c>
      <c r="AD292" s="36">
        <f t="shared" si="64"/>
        <v>0</v>
      </c>
      <c r="AE292" s="36">
        <f t="shared" si="65"/>
        <v>7.170526184810822E-3</v>
      </c>
      <c r="AF292" s="37"/>
      <c r="AG292" s="37">
        <f t="shared" si="66"/>
        <v>0</v>
      </c>
      <c r="AH292" s="37">
        <f t="shared" si="67"/>
        <v>0</v>
      </c>
      <c r="AI292" s="37">
        <f t="shared" si="68"/>
        <v>7.170526184810822E-3</v>
      </c>
    </row>
    <row r="293" spans="1:781" s="1" customFormat="1" ht="91.2" customHeight="1" x14ac:dyDescent="0.3">
      <c r="A293" s="42">
        <v>3</v>
      </c>
      <c r="B293" s="98" t="s">
        <v>841</v>
      </c>
      <c r="C293" s="99" t="s">
        <v>648</v>
      </c>
      <c r="D293" s="100" t="s">
        <v>176</v>
      </c>
      <c r="E293" s="100" t="s">
        <v>217</v>
      </c>
      <c r="F293" s="100">
        <v>9</v>
      </c>
      <c r="G293" s="50"/>
      <c r="H293" s="100">
        <v>1</v>
      </c>
      <c r="I293" s="100" t="s">
        <v>44</v>
      </c>
      <c r="J293" s="100" t="s">
        <v>114</v>
      </c>
      <c r="K293" s="101">
        <v>1974</v>
      </c>
      <c r="L293" s="66">
        <v>27044</v>
      </c>
      <c r="M293" s="102">
        <v>3800</v>
      </c>
      <c r="N293" s="103">
        <v>0.61</v>
      </c>
      <c r="O293" s="103"/>
      <c r="P293" s="54" t="s">
        <v>552</v>
      </c>
      <c r="Q293" s="80" t="s">
        <v>842</v>
      </c>
      <c r="R293" s="33"/>
      <c r="S293" s="34" t="str">
        <f t="shared" si="61"/>
        <v>Ag Pb</v>
      </c>
      <c r="T293" s="35"/>
      <c r="U293" s="35"/>
      <c r="V293" s="35"/>
      <c r="W293" s="35"/>
      <c r="X293" s="35"/>
      <c r="Y293" s="35"/>
      <c r="Z293" s="35"/>
      <c r="AB293" s="36">
        <f t="shared" si="62"/>
        <v>2.0035293751677298E-3</v>
      </c>
      <c r="AC293" s="36">
        <f t="shared" si="63"/>
        <v>1.5641025641025642E-2</v>
      </c>
      <c r="AD293" s="36">
        <f t="shared" si="64"/>
        <v>0</v>
      </c>
      <c r="AE293" s="36">
        <f t="shared" si="65"/>
        <v>1.7644555016193372E-2</v>
      </c>
      <c r="AF293" s="37"/>
      <c r="AG293" s="37">
        <f t="shared" si="66"/>
        <v>0</v>
      </c>
      <c r="AH293" s="37">
        <f t="shared" si="67"/>
        <v>0</v>
      </c>
      <c r="AI293" s="37">
        <f t="shared" si="68"/>
        <v>1.7644555016193372E-2</v>
      </c>
    </row>
    <row r="294" spans="1:781" s="1" customFormat="1" ht="48" customHeight="1" x14ac:dyDescent="0.3">
      <c r="A294" s="58">
        <v>1</v>
      </c>
      <c r="B294" s="98" t="s">
        <v>843</v>
      </c>
      <c r="C294" s="99" t="s">
        <v>56</v>
      </c>
      <c r="D294" s="100"/>
      <c r="E294" s="100"/>
      <c r="F294" s="100"/>
      <c r="G294" s="50"/>
      <c r="H294" s="100">
        <v>1</v>
      </c>
      <c r="I294" s="100" t="s">
        <v>44</v>
      </c>
      <c r="J294" s="100" t="s">
        <v>45</v>
      </c>
      <c r="K294" s="101">
        <v>1974</v>
      </c>
      <c r="L294" s="66">
        <v>27050</v>
      </c>
      <c r="M294" s="102">
        <v>7000000</v>
      </c>
      <c r="N294" s="103"/>
      <c r="O294" s="103"/>
      <c r="P294" s="54" t="s">
        <v>83</v>
      </c>
      <c r="Q294" s="80" t="s">
        <v>844</v>
      </c>
      <c r="R294" s="33"/>
      <c r="S294" s="34" t="str">
        <f t="shared" si="61"/>
        <v>Cu</v>
      </c>
      <c r="T294" s="35"/>
      <c r="U294" s="35"/>
      <c r="V294" s="35"/>
      <c r="W294" s="35"/>
      <c r="X294" s="35"/>
      <c r="Y294" s="35"/>
      <c r="Z294" s="35"/>
      <c r="AB294" s="36">
        <f t="shared" si="62"/>
        <v>3.6907120068879231</v>
      </c>
      <c r="AC294" s="36"/>
      <c r="AD294" s="36"/>
      <c r="AE294" s="36"/>
      <c r="AF294" s="37"/>
      <c r="AG294" s="37"/>
      <c r="AH294" s="37"/>
      <c r="AI294" s="37"/>
    </row>
    <row r="295" spans="1:781" s="1" customFormat="1" ht="15.6" x14ac:dyDescent="0.3">
      <c r="A295" s="42">
        <v>3</v>
      </c>
      <c r="B295" s="98" t="s">
        <v>845</v>
      </c>
      <c r="C295" s="99" t="s">
        <v>648</v>
      </c>
      <c r="D295" s="100" t="s">
        <v>176</v>
      </c>
      <c r="E295" s="100" t="s">
        <v>566</v>
      </c>
      <c r="F295" s="100">
        <v>9</v>
      </c>
      <c r="G295" s="50"/>
      <c r="H295" s="100">
        <v>1</v>
      </c>
      <c r="I295" s="100" t="s">
        <v>44</v>
      </c>
      <c r="J295" s="100" t="s">
        <v>57</v>
      </c>
      <c r="K295" s="101">
        <v>1974</v>
      </c>
      <c r="L295" s="118">
        <v>1974</v>
      </c>
      <c r="M295" s="102"/>
      <c r="N295" s="103"/>
      <c r="O295" s="103"/>
      <c r="P295" s="54" t="s">
        <v>32</v>
      </c>
      <c r="Q295" s="80" t="s">
        <v>846</v>
      </c>
      <c r="R295" s="104" t="s">
        <v>398</v>
      </c>
      <c r="S295" s="34" t="str">
        <f t="shared" si="61"/>
        <v>Ag Pb</v>
      </c>
      <c r="T295" s="35"/>
      <c r="U295" s="35"/>
      <c r="V295" s="35"/>
      <c r="W295" s="35"/>
      <c r="X295" s="35"/>
      <c r="Y295" s="35"/>
      <c r="Z295" s="35"/>
      <c r="AB295" s="36">
        <f t="shared" si="62"/>
        <v>0</v>
      </c>
      <c r="AC295" s="36">
        <f t="shared" si="63"/>
        <v>0</v>
      </c>
      <c r="AD295" s="36">
        <f t="shared" si="64"/>
        <v>0</v>
      </c>
      <c r="AE295" s="36">
        <f t="shared" si="65"/>
        <v>0</v>
      </c>
      <c r="AF295" s="37"/>
      <c r="AG295" s="37">
        <f t="shared" si="66"/>
        <v>0</v>
      </c>
      <c r="AH295" s="37">
        <f t="shared" si="67"/>
        <v>0</v>
      </c>
      <c r="AI295" s="37">
        <f t="shared" si="68"/>
        <v>0</v>
      </c>
    </row>
    <row r="296" spans="1:781" s="1" customFormat="1" ht="24" x14ac:dyDescent="0.3">
      <c r="A296" s="42">
        <v>3</v>
      </c>
      <c r="B296" s="98" t="s">
        <v>847</v>
      </c>
      <c r="C296" s="99" t="s">
        <v>766</v>
      </c>
      <c r="D296" s="100" t="s">
        <v>176</v>
      </c>
      <c r="E296" s="100" t="s">
        <v>194</v>
      </c>
      <c r="F296" s="100">
        <v>61</v>
      </c>
      <c r="G296" s="50"/>
      <c r="H296" s="100">
        <v>1</v>
      </c>
      <c r="I296" s="100" t="s">
        <v>44</v>
      </c>
      <c r="J296" s="100" t="s">
        <v>100</v>
      </c>
      <c r="K296" s="101">
        <v>1974</v>
      </c>
      <c r="L296" s="118">
        <v>1974</v>
      </c>
      <c r="M296" s="102"/>
      <c r="N296" s="103"/>
      <c r="O296" s="103"/>
      <c r="P296" s="54" t="s">
        <v>32</v>
      </c>
      <c r="Q296" s="80" t="s">
        <v>848</v>
      </c>
      <c r="R296" s="33"/>
      <c r="S296" s="34" t="str">
        <f t="shared" si="61"/>
        <v>Oil Sands</v>
      </c>
      <c r="T296" s="35"/>
      <c r="U296" s="35"/>
      <c r="V296" s="35"/>
      <c r="W296" s="35"/>
      <c r="X296" s="35"/>
      <c r="Y296" s="35"/>
      <c r="Z296" s="35"/>
      <c r="AB296" s="36">
        <f t="shared" si="62"/>
        <v>0</v>
      </c>
      <c r="AC296" s="36">
        <f t="shared" si="63"/>
        <v>0</v>
      </c>
      <c r="AD296" s="36">
        <f t="shared" si="64"/>
        <v>0</v>
      </c>
      <c r="AE296" s="36">
        <f t="shared" si="65"/>
        <v>0</v>
      </c>
      <c r="AF296" s="37"/>
      <c r="AG296" s="37">
        <f t="shared" si="66"/>
        <v>0</v>
      </c>
      <c r="AH296" s="37">
        <f t="shared" si="67"/>
        <v>0</v>
      </c>
      <c r="AI296" s="37">
        <f t="shared" si="68"/>
        <v>0</v>
      </c>
    </row>
    <row r="297" spans="1:781" s="1" customFormat="1" ht="36" x14ac:dyDescent="0.3">
      <c r="A297" s="42">
        <v>3</v>
      </c>
      <c r="B297" s="98" t="s">
        <v>849</v>
      </c>
      <c r="C297" s="99" t="s">
        <v>737</v>
      </c>
      <c r="D297" s="100" t="s">
        <v>176</v>
      </c>
      <c r="E297" s="100" t="s">
        <v>194</v>
      </c>
      <c r="F297" s="100">
        <v>20</v>
      </c>
      <c r="G297" s="50"/>
      <c r="H297" s="100">
        <v>1</v>
      </c>
      <c r="I297" s="100" t="s">
        <v>44</v>
      </c>
      <c r="J297" s="100" t="s">
        <v>218</v>
      </c>
      <c r="K297" s="101">
        <v>1974</v>
      </c>
      <c r="L297" s="118">
        <v>1974</v>
      </c>
      <c r="M297" s="102"/>
      <c r="N297" s="103"/>
      <c r="O297" s="103"/>
      <c r="P297" s="54" t="s">
        <v>32</v>
      </c>
      <c r="Q297" s="80" t="s">
        <v>850</v>
      </c>
      <c r="R297" s="33"/>
      <c r="S297" s="34" t="str">
        <f t="shared" si="61"/>
        <v>Gypsum</v>
      </c>
      <c r="T297" s="35"/>
      <c r="U297" s="35"/>
      <c r="V297" s="35"/>
      <c r="W297" s="35"/>
      <c r="X297" s="35"/>
      <c r="Y297" s="35"/>
      <c r="Z297" s="35"/>
      <c r="AB297" s="36">
        <f t="shared" si="62"/>
        <v>0</v>
      </c>
      <c r="AC297" s="36">
        <f t="shared" si="63"/>
        <v>0</v>
      </c>
      <c r="AD297" s="36">
        <f t="shared" si="64"/>
        <v>0</v>
      </c>
      <c r="AE297" s="36">
        <f t="shared" si="65"/>
        <v>0</v>
      </c>
      <c r="AF297" s="37"/>
      <c r="AG297" s="37">
        <f t="shared" si="66"/>
        <v>0</v>
      </c>
      <c r="AH297" s="37">
        <f t="shared" si="67"/>
        <v>0</v>
      </c>
      <c r="AI297" s="37">
        <f t="shared" si="68"/>
        <v>0</v>
      </c>
    </row>
    <row r="298" spans="1:781" s="1" customFormat="1" ht="24" x14ac:dyDescent="0.3">
      <c r="A298" s="42">
        <v>3</v>
      </c>
      <c r="B298" s="98" t="s">
        <v>851</v>
      </c>
      <c r="C298" s="99" t="s">
        <v>56</v>
      </c>
      <c r="D298" s="100" t="s">
        <v>176</v>
      </c>
      <c r="E298" s="100" t="s">
        <v>194</v>
      </c>
      <c r="F298" s="100">
        <v>46</v>
      </c>
      <c r="G298" s="50"/>
      <c r="H298" s="100">
        <v>1</v>
      </c>
      <c r="I298" s="100" t="s">
        <v>44</v>
      </c>
      <c r="J298" s="100" t="s">
        <v>114</v>
      </c>
      <c r="K298" s="101">
        <v>1974</v>
      </c>
      <c r="L298" s="118">
        <v>1974</v>
      </c>
      <c r="M298" s="102"/>
      <c r="N298" s="103"/>
      <c r="O298" s="103"/>
      <c r="P298" s="54" t="s">
        <v>32</v>
      </c>
      <c r="Q298" s="80" t="s">
        <v>852</v>
      </c>
      <c r="R298" s="33"/>
      <c r="S298" s="34" t="str">
        <f t="shared" si="61"/>
        <v>Cu</v>
      </c>
      <c r="T298" s="35"/>
      <c r="U298" s="35"/>
      <c r="V298" s="35"/>
      <c r="W298" s="35"/>
      <c r="X298" s="35"/>
      <c r="Y298" s="35"/>
      <c r="Z298" s="35"/>
      <c r="AB298" s="36">
        <f t="shared" si="62"/>
        <v>0</v>
      </c>
      <c r="AC298" s="36">
        <f t="shared" si="63"/>
        <v>0</v>
      </c>
      <c r="AD298" s="36">
        <f t="shared" si="64"/>
        <v>0</v>
      </c>
      <c r="AE298" s="36">
        <f t="shared" si="65"/>
        <v>0</v>
      </c>
      <c r="AF298" s="37"/>
      <c r="AG298" s="37">
        <f t="shared" si="66"/>
        <v>0</v>
      </c>
      <c r="AH298" s="37">
        <f t="shared" si="67"/>
        <v>0</v>
      </c>
      <c r="AI298" s="37">
        <f t="shared" si="68"/>
        <v>0</v>
      </c>
    </row>
    <row r="299" spans="1:781" s="1" customFormat="1" ht="36" x14ac:dyDescent="0.3">
      <c r="A299" s="42">
        <v>3</v>
      </c>
      <c r="B299" s="98" t="s">
        <v>853</v>
      </c>
      <c r="C299" s="99" t="s">
        <v>56</v>
      </c>
      <c r="D299" s="100" t="s">
        <v>176</v>
      </c>
      <c r="E299" s="100" t="s">
        <v>194</v>
      </c>
      <c r="F299" s="100">
        <v>52</v>
      </c>
      <c r="G299" s="50"/>
      <c r="H299" s="100">
        <v>1</v>
      </c>
      <c r="I299" s="100" t="s">
        <v>44</v>
      </c>
      <c r="J299" s="100" t="s">
        <v>100</v>
      </c>
      <c r="K299" s="101">
        <v>1973</v>
      </c>
      <c r="L299" s="66">
        <v>26700</v>
      </c>
      <c r="M299" s="102"/>
      <c r="N299" s="103"/>
      <c r="O299" s="103"/>
      <c r="P299" s="54" t="s">
        <v>32</v>
      </c>
      <c r="Q299" s="80" t="s">
        <v>854</v>
      </c>
      <c r="R299" s="33" t="s">
        <v>293</v>
      </c>
      <c r="S299" s="34" t="str">
        <f t="shared" si="61"/>
        <v>Cu</v>
      </c>
      <c r="T299" s="35">
        <v>3200</v>
      </c>
      <c r="U299" s="35">
        <v>0.49</v>
      </c>
      <c r="V299" s="35"/>
      <c r="W299" s="35">
        <v>0.66999999999999993</v>
      </c>
      <c r="X299" s="35">
        <v>1911</v>
      </c>
      <c r="Y299" s="35">
        <v>32</v>
      </c>
      <c r="Z299" s="35" t="s">
        <v>294</v>
      </c>
      <c r="AB299" s="36">
        <f t="shared" si="62"/>
        <v>0</v>
      </c>
      <c r="AC299" s="36">
        <f t="shared" si="63"/>
        <v>0</v>
      </c>
      <c r="AD299" s="36">
        <f t="shared" si="64"/>
        <v>0</v>
      </c>
      <c r="AE299" s="36">
        <f t="shared" si="65"/>
        <v>0</v>
      </c>
      <c r="AF299" s="37"/>
      <c r="AG299" s="37">
        <f t="shared" si="66"/>
        <v>0</v>
      </c>
      <c r="AH299" s="37">
        <f t="shared" si="67"/>
        <v>0</v>
      </c>
      <c r="AI299" s="37">
        <f t="shared" si="68"/>
        <v>0</v>
      </c>
    </row>
    <row r="300" spans="1:781" s="1" customFormat="1" ht="72" x14ac:dyDescent="0.3">
      <c r="A300" s="40">
        <v>2</v>
      </c>
      <c r="B300" s="98" t="s">
        <v>855</v>
      </c>
      <c r="C300" s="99" t="s">
        <v>56</v>
      </c>
      <c r="D300" s="100" t="s">
        <v>176</v>
      </c>
      <c r="E300" s="100" t="s">
        <v>330</v>
      </c>
      <c r="F300" s="100">
        <v>43</v>
      </c>
      <c r="G300" s="50">
        <v>500000</v>
      </c>
      <c r="H300" s="100">
        <v>1</v>
      </c>
      <c r="I300" s="100" t="s">
        <v>44</v>
      </c>
      <c r="J300" s="100" t="s">
        <v>100</v>
      </c>
      <c r="K300" s="101">
        <v>1973</v>
      </c>
      <c r="L300" s="118">
        <v>1973</v>
      </c>
      <c r="M300" s="102">
        <v>170000</v>
      </c>
      <c r="N300" s="103">
        <v>25</v>
      </c>
      <c r="O300" s="103"/>
      <c r="P300" s="54" t="s">
        <v>503</v>
      </c>
      <c r="Q300" s="80" t="s">
        <v>856</v>
      </c>
      <c r="R300" s="104"/>
      <c r="S300" s="34" t="str">
        <f t="shared" si="61"/>
        <v>Cu</v>
      </c>
      <c r="T300" s="105"/>
      <c r="U300" s="105"/>
      <c r="V300" s="105"/>
      <c r="W300" s="105"/>
      <c r="X300" s="105"/>
      <c r="Y300" s="105"/>
      <c r="Z300" s="105"/>
      <c r="AA300" s="106"/>
      <c r="AB300" s="36">
        <f t="shared" si="62"/>
        <v>8.9631577310135269E-2</v>
      </c>
      <c r="AC300" s="36">
        <f t="shared" si="63"/>
        <v>0.64102564102564108</v>
      </c>
      <c r="AD300" s="36">
        <f t="shared" si="64"/>
        <v>0</v>
      </c>
      <c r="AE300" s="36">
        <f t="shared" si="65"/>
        <v>0.73065721833577635</v>
      </c>
      <c r="AF300" s="37"/>
      <c r="AG300" s="37">
        <f t="shared" si="66"/>
        <v>0</v>
      </c>
      <c r="AH300" s="37">
        <f t="shared" si="67"/>
        <v>0.73065721833577635</v>
      </c>
      <c r="AI300" s="37">
        <f t="shared" si="68"/>
        <v>0</v>
      </c>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7"/>
      <c r="DC300" s="107"/>
      <c r="DD300" s="107"/>
      <c r="DE300" s="107"/>
      <c r="DF300" s="107"/>
      <c r="DG300" s="107"/>
      <c r="DH300" s="107"/>
      <c r="DI300" s="107"/>
      <c r="DJ300" s="107"/>
      <c r="DK300" s="107"/>
      <c r="DL300" s="107"/>
      <c r="DM300" s="107"/>
      <c r="DN300" s="107"/>
      <c r="DO300" s="107"/>
      <c r="DP300" s="107"/>
      <c r="DQ300" s="107"/>
      <c r="DR300" s="107"/>
      <c r="DS300" s="107"/>
      <c r="DT300" s="107"/>
      <c r="DU300" s="107"/>
      <c r="DV300" s="107"/>
      <c r="DW300" s="107"/>
      <c r="DX300" s="107"/>
      <c r="DY300" s="107"/>
      <c r="DZ300" s="107"/>
      <c r="EA300" s="107"/>
      <c r="EB300" s="107"/>
      <c r="EC300" s="107"/>
      <c r="ED300" s="107"/>
      <c r="EE300" s="107"/>
      <c r="EF300" s="107"/>
      <c r="EG300" s="107"/>
      <c r="EH300" s="107"/>
      <c r="EI300" s="107"/>
      <c r="EJ300" s="107"/>
      <c r="EK300" s="107"/>
      <c r="EL300" s="107"/>
      <c r="EM300" s="107"/>
      <c r="EN300" s="107"/>
      <c r="EO300" s="107"/>
      <c r="EP300" s="107"/>
      <c r="EQ300" s="107"/>
      <c r="ER300" s="107"/>
      <c r="ES300" s="107"/>
      <c r="ET300" s="107"/>
      <c r="EU300" s="107"/>
      <c r="EV300" s="107"/>
      <c r="EW300" s="107"/>
      <c r="EX300" s="107"/>
      <c r="EY300" s="107"/>
      <c r="EZ300" s="107"/>
      <c r="FA300" s="107"/>
      <c r="FB300" s="107"/>
      <c r="FC300" s="107"/>
      <c r="FD300" s="107"/>
      <c r="FE300" s="107"/>
      <c r="FF300" s="107"/>
      <c r="FG300" s="107"/>
      <c r="FH300" s="107"/>
      <c r="FI300" s="107"/>
      <c r="FJ300" s="107"/>
      <c r="FK300" s="107"/>
      <c r="FL300" s="107"/>
      <c r="FM300" s="107"/>
      <c r="FN300" s="107"/>
      <c r="FO300" s="107"/>
      <c r="FP300" s="107"/>
      <c r="FQ300" s="107"/>
      <c r="FR300" s="107"/>
      <c r="FS300" s="107"/>
      <c r="FT300" s="107"/>
      <c r="FU300" s="107"/>
      <c r="FV300" s="107"/>
      <c r="FW300" s="107"/>
      <c r="FX300" s="107"/>
      <c r="FY300" s="107"/>
      <c r="FZ300" s="107"/>
      <c r="GA300" s="107"/>
      <c r="GB300" s="107"/>
      <c r="GC300" s="107"/>
      <c r="GD300" s="107"/>
      <c r="GE300" s="107"/>
      <c r="GF300" s="107"/>
      <c r="GG300" s="107"/>
      <c r="GH300" s="107"/>
      <c r="GI300" s="107"/>
      <c r="GJ300" s="107"/>
      <c r="GK300" s="107"/>
      <c r="GL300" s="107"/>
      <c r="GM300" s="107"/>
      <c r="GN300" s="107"/>
      <c r="GO300" s="107"/>
      <c r="GP300" s="107"/>
      <c r="GQ300" s="107"/>
      <c r="GR300" s="107"/>
      <c r="GS300" s="107"/>
      <c r="GT300" s="107"/>
      <c r="GU300" s="107"/>
      <c r="GV300" s="107"/>
      <c r="GW300" s="107"/>
      <c r="GX300" s="107"/>
      <c r="GY300" s="107"/>
      <c r="GZ300" s="107"/>
      <c r="HA300" s="107"/>
      <c r="HB300" s="107"/>
      <c r="HC300" s="107"/>
      <c r="HD300" s="107"/>
      <c r="HE300" s="107"/>
      <c r="HF300" s="107"/>
      <c r="HG300" s="107"/>
      <c r="HH300" s="107"/>
      <c r="HI300" s="107"/>
      <c r="HJ300" s="107"/>
      <c r="HK300" s="107"/>
      <c r="HL300" s="107"/>
      <c r="HM300" s="107"/>
      <c r="HN300" s="107"/>
      <c r="HO300" s="107"/>
      <c r="HP300" s="107"/>
      <c r="HQ300" s="107"/>
      <c r="HR300" s="107"/>
      <c r="HS300" s="107"/>
      <c r="HT300" s="107"/>
      <c r="HU300" s="107"/>
      <c r="HV300" s="107"/>
      <c r="HW300" s="107"/>
      <c r="HX300" s="107"/>
      <c r="HY300" s="107"/>
      <c r="HZ300" s="107"/>
      <c r="IA300" s="107"/>
      <c r="IB300" s="107"/>
      <c r="IC300" s="107"/>
      <c r="ID300" s="107"/>
      <c r="IE300" s="107"/>
      <c r="IF300" s="107"/>
      <c r="IG300" s="107"/>
      <c r="IH300" s="107"/>
      <c r="II300" s="107"/>
      <c r="IJ300" s="107"/>
      <c r="IK300" s="107"/>
      <c r="IL300" s="107"/>
      <c r="IM300" s="107"/>
      <c r="IN300" s="107"/>
      <c r="IO300" s="107"/>
      <c r="IP300" s="107"/>
      <c r="IQ300" s="107"/>
      <c r="IR300" s="107"/>
      <c r="IS300" s="107"/>
      <c r="IT300" s="107"/>
      <c r="IU300" s="107"/>
      <c r="IV300" s="107"/>
      <c r="IW300" s="107"/>
      <c r="IX300" s="107"/>
      <c r="IY300" s="107"/>
      <c r="IZ300" s="107"/>
      <c r="JA300" s="107"/>
      <c r="JB300" s="107"/>
      <c r="JC300" s="107"/>
      <c r="JD300" s="107"/>
      <c r="JE300" s="107"/>
      <c r="JF300" s="107"/>
      <c r="JG300" s="107"/>
      <c r="JH300" s="107"/>
      <c r="JI300" s="107"/>
      <c r="JJ300" s="107"/>
      <c r="JK300" s="107"/>
      <c r="JL300" s="107"/>
      <c r="JM300" s="107"/>
      <c r="JN300" s="107"/>
      <c r="JO300" s="107"/>
      <c r="JP300" s="107"/>
      <c r="JQ300" s="107"/>
      <c r="JR300" s="107"/>
      <c r="JS300" s="107"/>
      <c r="JT300" s="107"/>
      <c r="JU300" s="107"/>
      <c r="JV300" s="107"/>
      <c r="JW300" s="107"/>
      <c r="JX300" s="107"/>
      <c r="JY300" s="107"/>
      <c r="JZ300" s="107"/>
      <c r="KA300" s="107"/>
      <c r="KB300" s="107"/>
      <c r="KC300" s="107"/>
      <c r="KD300" s="107"/>
      <c r="KE300" s="107"/>
      <c r="KF300" s="107"/>
      <c r="KG300" s="107"/>
      <c r="KH300" s="107"/>
      <c r="KI300" s="107"/>
      <c r="KJ300" s="107"/>
      <c r="KK300" s="107"/>
      <c r="KL300" s="107"/>
      <c r="KM300" s="107"/>
      <c r="KN300" s="107"/>
      <c r="KO300" s="107"/>
      <c r="KP300" s="107"/>
      <c r="KQ300" s="107"/>
      <c r="KR300" s="107"/>
      <c r="KS300" s="107"/>
      <c r="KT300" s="107"/>
      <c r="KU300" s="107"/>
      <c r="KV300" s="107"/>
      <c r="KW300" s="107"/>
      <c r="KX300" s="107"/>
      <c r="KY300" s="107"/>
      <c r="KZ300" s="107"/>
      <c r="LA300" s="107"/>
      <c r="LB300" s="107"/>
      <c r="LC300" s="107"/>
      <c r="LD300" s="107"/>
      <c r="LE300" s="107"/>
      <c r="LF300" s="107"/>
      <c r="LG300" s="107"/>
      <c r="LH300" s="107"/>
      <c r="LI300" s="107"/>
      <c r="LJ300" s="107"/>
      <c r="LK300" s="107"/>
      <c r="LL300" s="107"/>
      <c r="LM300" s="107"/>
      <c r="LN300" s="107"/>
      <c r="LO300" s="107"/>
      <c r="LP300" s="107"/>
      <c r="LQ300" s="107"/>
      <c r="LR300" s="107"/>
      <c r="LS300" s="107"/>
      <c r="LT300" s="107"/>
      <c r="LU300" s="107"/>
      <c r="LV300" s="107"/>
      <c r="LW300" s="107"/>
      <c r="LX300" s="107"/>
      <c r="LY300" s="107"/>
      <c r="LZ300" s="107"/>
      <c r="MA300" s="107"/>
      <c r="MB300" s="107"/>
      <c r="MC300" s="107"/>
      <c r="MD300" s="107"/>
      <c r="ME300" s="107"/>
      <c r="MF300" s="107"/>
      <c r="MG300" s="107"/>
      <c r="MH300" s="107"/>
      <c r="MI300" s="107"/>
      <c r="MJ300" s="107"/>
      <c r="MK300" s="107"/>
      <c r="ML300" s="107"/>
      <c r="MM300" s="107"/>
      <c r="MN300" s="107"/>
      <c r="MO300" s="107"/>
      <c r="MP300" s="107"/>
      <c r="MQ300" s="107"/>
      <c r="MR300" s="107"/>
      <c r="MS300" s="107"/>
      <c r="MT300" s="107"/>
      <c r="MU300" s="107"/>
      <c r="MV300" s="107"/>
      <c r="MW300" s="107"/>
      <c r="MX300" s="107"/>
      <c r="MY300" s="107"/>
      <c r="MZ300" s="107"/>
      <c r="NA300" s="107"/>
      <c r="NB300" s="107"/>
      <c r="NC300" s="107"/>
      <c r="ND300" s="107"/>
      <c r="NE300" s="107"/>
      <c r="NF300" s="107"/>
      <c r="NG300" s="107"/>
      <c r="NH300" s="107"/>
      <c r="NI300" s="107"/>
      <c r="NJ300" s="107"/>
      <c r="NK300" s="107"/>
      <c r="NL300" s="107"/>
      <c r="NM300" s="107"/>
      <c r="NN300" s="107"/>
      <c r="NO300" s="107"/>
      <c r="NP300" s="107"/>
      <c r="NQ300" s="107"/>
      <c r="NR300" s="107"/>
      <c r="NS300" s="107"/>
      <c r="NT300" s="107"/>
      <c r="NU300" s="107"/>
      <c r="NV300" s="107"/>
      <c r="NW300" s="107"/>
      <c r="NX300" s="107"/>
      <c r="NY300" s="107"/>
      <c r="NZ300" s="107"/>
      <c r="OA300" s="107"/>
      <c r="OB300" s="107"/>
      <c r="OC300" s="107"/>
      <c r="OD300" s="107"/>
      <c r="OE300" s="107"/>
      <c r="OF300" s="107"/>
      <c r="OG300" s="107"/>
      <c r="OH300" s="107"/>
      <c r="OI300" s="107"/>
      <c r="OJ300" s="107"/>
      <c r="OK300" s="107"/>
      <c r="OL300" s="107"/>
      <c r="OM300" s="107"/>
      <c r="ON300" s="107"/>
      <c r="OO300" s="107"/>
      <c r="OP300" s="107"/>
      <c r="OQ300" s="107"/>
      <c r="OR300" s="107"/>
      <c r="OS300" s="107"/>
      <c r="OT300" s="107"/>
      <c r="OU300" s="107"/>
      <c r="OV300" s="107"/>
      <c r="OW300" s="107"/>
      <c r="OX300" s="107"/>
      <c r="OY300" s="107"/>
      <c r="OZ300" s="107"/>
      <c r="PA300" s="107"/>
      <c r="PB300" s="107"/>
      <c r="PC300" s="107"/>
      <c r="PD300" s="107"/>
      <c r="PE300" s="107"/>
      <c r="PF300" s="107"/>
      <c r="PG300" s="107"/>
      <c r="PH300" s="107"/>
      <c r="PI300" s="107"/>
      <c r="PJ300" s="107"/>
      <c r="PK300" s="107"/>
      <c r="PL300" s="107"/>
      <c r="PM300" s="107"/>
      <c r="PN300" s="107"/>
      <c r="PO300" s="107"/>
      <c r="PP300" s="107"/>
      <c r="PQ300" s="107"/>
      <c r="PR300" s="107"/>
      <c r="PS300" s="107"/>
      <c r="PT300" s="107"/>
      <c r="PU300" s="107"/>
      <c r="PV300" s="107"/>
      <c r="PW300" s="107"/>
      <c r="PX300" s="107"/>
      <c r="PY300" s="107"/>
      <c r="PZ300" s="107"/>
      <c r="QA300" s="107"/>
      <c r="QB300" s="107"/>
      <c r="QC300" s="107"/>
      <c r="QD300" s="107"/>
      <c r="QE300" s="107"/>
      <c r="QF300" s="107"/>
      <c r="QG300" s="107"/>
      <c r="QH300" s="107"/>
      <c r="QI300" s="107"/>
      <c r="QJ300" s="107"/>
      <c r="QK300" s="107"/>
      <c r="QL300" s="107"/>
      <c r="QM300" s="107"/>
      <c r="QN300" s="107"/>
      <c r="QO300" s="107"/>
      <c r="QP300" s="107"/>
      <c r="QQ300" s="107"/>
      <c r="QR300" s="107"/>
      <c r="QS300" s="107"/>
      <c r="QT300" s="107"/>
      <c r="QU300" s="107"/>
      <c r="QV300" s="107"/>
      <c r="QW300" s="107"/>
      <c r="QX300" s="107"/>
      <c r="QY300" s="107"/>
      <c r="QZ300" s="107"/>
      <c r="RA300" s="107"/>
      <c r="RB300" s="107"/>
      <c r="RC300" s="107"/>
      <c r="RD300" s="107"/>
      <c r="RE300" s="107"/>
      <c r="RF300" s="107"/>
      <c r="RG300" s="107"/>
      <c r="RH300" s="107"/>
      <c r="RI300" s="107"/>
      <c r="RJ300" s="107"/>
      <c r="RK300" s="107"/>
      <c r="RL300" s="107"/>
      <c r="RM300" s="107"/>
      <c r="RN300" s="107"/>
      <c r="RO300" s="107"/>
      <c r="RP300" s="107"/>
      <c r="RQ300" s="107"/>
      <c r="RR300" s="107"/>
      <c r="RS300" s="107"/>
      <c r="RT300" s="107"/>
      <c r="RU300" s="107"/>
      <c r="RV300" s="107"/>
      <c r="RW300" s="107"/>
      <c r="RX300" s="107"/>
      <c r="RY300" s="107"/>
      <c r="RZ300" s="107"/>
      <c r="SA300" s="107"/>
      <c r="SB300" s="107"/>
      <c r="SC300" s="107"/>
      <c r="SD300" s="107"/>
      <c r="SE300" s="107"/>
      <c r="SF300" s="107"/>
      <c r="SG300" s="107"/>
      <c r="SH300" s="107"/>
      <c r="SI300" s="107"/>
      <c r="SJ300" s="107"/>
      <c r="SK300" s="107"/>
      <c r="SL300" s="107"/>
      <c r="SM300" s="107"/>
      <c r="SN300" s="107"/>
      <c r="SO300" s="107"/>
      <c r="SP300" s="107"/>
      <c r="SQ300" s="107"/>
      <c r="SR300" s="107"/>
      <c r="SS300" s="107"/>
      <c r="ST300" s="107"/>
      <c r="SU300" s="107"/>
      <c r="SV300" s="107"/>
      <c r="SW300" s="107"/>
      <c r="SX300" s="107"/>
      <c r="SY300" s="107"/>
      <c r="SZ300" s="107"/>
      <c r="TA300" s="107"/>
      <c r="TB300" s="107"/>
      <c r="TC300" s="107"/>
      <c r="TD300" s="107"/>
      <c r="TE300" s="107"/>
      <c r="TF300" s="107"/>
      <c r="TG300" s="107"/>
      <c r="TH300" s="107"/>
      <c r="TI300" s="107"/>
      <c r="TJ300" s="107"/>
      <c r="TK300" s="107"/>
      <c r="TL300" s="107"/>
      <c r="TM300" s="107"/>
      <c r="TN300" s="107"/>
      <c r="TO300" s="107"/>
      <c r="TP300" s="107"/>
      <c r="TQ300" s="107"/>
      <c r="TR300" s="107"/>
      <c r="TS300" s="107"/>
      <c r="TT300" s="107"/>
      <c r="TU300" s="107"/>
      <c r="TV300" s="107"/>
      <c r="TW300" s="107"/>
      <c r="TX300" s="107"/>
      <c r="TY300" s="107"/>
      <c r="TZ300" s="107"/>
      <c r="UA300" s="107"/>
      <c r="UB300" s="107"/>
      <c r="UC300" s="107"/>
      <c r="UD300" s="107"/>
      <c r="UE300" s="107"/>
      <c r="UF300" s="107"/>
      <c r="UG300" s="107"/>
      <c r="UH300" s="107"/>
      <c r="UI300" s="107"/>
      <c r="UJ300" s="107"/>
      <c r="UK300" s="107"/>
      <c r="UL300" s="107"/>
      <c r="UM300" s="107"/>
      <c r="UN300" s="107"/>
      <c r="UO300" s="107"/>
      <c r="UP300" s="107"/>
      <c r="UQ300" s="107"/>
      <c r="UR300" s="107"/>
      <c r="US300" s="107"/>
      <c r="UT300" s="107"/>
      <c r="UU300" s="107"/>
      <c r="UV300" s="107"/>
      <c r="UW300" s="107"/>
      <c r="UX300" s="107"/>
      <c r="UY300" s="107"/>
      <c r="UZ300" s="107"/>
      <c r="VA300" s="107"/>
      <c r="VB300" s="107"/>
      <c r="VC300" s="107"/>
      <c r="VD300" s="107"/>
      <c r="VE300" s="107"/>
      <c r="VF300" s="107"/>
      <c r="VG300" s="107"/>
      <c r="VH300" s="107"/>
      <c r="VI300" s="107"/>
      <c r="VJ300" s="107"/>
      <c r="VK300" s="107"/>
      <c r="VL300" s="107"/>
      <c r="VM300" s="107"/>
      <c r="VN300" s="107"/>
      <c r="VO300" s="107"/>
      <c r="VP300" s="107"/>
      <c r="VQ300" s="107"/>
      <c r="VR300" s="107"/>
      <c r="VS300" s="107"/>
      <c r="VT300" s="107"/>
      <c r="VU300" s="107"/>
      <c r="VV300" s="107"/>
      <c r="VW300" s="107"/>
      <c r="VX300" s="107"/>
      <c r="VY300" s="107"/>
      <c r="VZ300" s="107"/>
      <c r="WA300" s="107"/>
      <c r="WB300" s="107"/>
      <c r="WC300" s="107"/>
      <c r="WD300" s="107"/>
      <c r="WE300" s="107"/>
      <c r="WF300" s="107"/>
      <c r="WG300" s="107"/>
      <c r="WH300" s="107"/>
      <c r="WI300" s="107"/>
      <c r="WJ300" s="107"/>
      <c r="WK300" s="107"/>
      <c r="WL300" s="107"/>
      <c r="WM300" s="107"/>
      <c r="WN300" s="107"/>
      <c r="WO300" s="107"/>
      <c r="WP300" s="107"/>
      <c r="WQ300" s="107"/>
      <c r="WR300" s="107"/>
      <c r="WS300" s="107"/>
      <c r="WT300" s="107"/>
      <c r="WU300" s="107"/>
      <c r="WV300" s="107"/>
      <c r="WW300" s="107"/>
      <c r="WX300" s="107"/>
      <c r="WY300" s="107"/>
      <c r="WZ300" s="107"/>
      <c r="XA300" s="107"/>
      <c r="XB300" s="107"/>
      <c r="XC300" s="107"/>
      <c r="XD300" s="107"/>
      <c r="XE300" s="107"/>
      <c r="XF300" s="107"/>
      <c r="XG300" s="107"/>
      <c r="XH300" s="107"/>
      <c r="XI300" s="107"/>
      <c r="XJ300" s="107"/>
      <c r="XK300" s="107"/>
      <c r="XL300" s="107"/>
      <c r="XM300" s="107"/>
      <c r="XN300" s="107"/>
      <c r="XO300" s="107"/>
      <c r="XP300" s="107"/>
      <c r="XQ300" s="107"/>
      <c r="XR300" s="107"/>
      <c r="XS300" s="107"/>
      <c r="XT300" s="107"/>
      <c r="XU300" s="107"/>
      <c r="XV300" s="107"/>
      <c r="XW300" s="107"/>
      <c r="XX300" s="107"/>
      <c r="XY300" s="107"/>
      <c r="XZ300" s="107"/>
      <c r="YA300" s="107"/>
      <c r="YB300" s="107"/>
      <c r="YC300" s="107"/>
      <c r="YD300" s="107"/>
      <c r="YE300" s="107"/>
      <c r="YF300" s="107"/>
      <c r="YG300" s="107"/>
      <c r="YH300" s="107"/>
      <c r="YI300" s="107"/>
      <c r="YJ300" s="107"/>
      <c r="YK300" s="107"/>
      <c r="YL300" s="107"/>
      <c r="YM300" s="107"/>
      <c r="YN300" s="107"/>
      <c r="YO300" s="107"/>
      <c r="YP300" s="107"/>
      <c r="YQ300" s="107"/>
      <c r="YR300" s="107"/>
      <c r="YS300" s="107"/>
      <c r="YT300" s="107"/>
      <c r="YU300" s="107"/>
      <c r="YV300" s="107"/>
      <c r="YW300" s="107"/>
      <c r="YX300" s="107"/>
      <c r="YY300" s="107"/>
      <c r="YZ300" s="107"/>
      <c r="ZA300" s="107"/>
      <c r="ZB300" s="107"/>
      <c r="ZC300" s="107"/>
      <c r="ZD300" s="107"/>
      <c r="ZE300" s="107"/>
      <c r="ZF300" s="107"/>
      <c r="ZG300" s="107"/>
      <c r="ZH300" s="107"/>
      <c r="ZI300" s="107"/>
      <c r="ZJ300" s="107"/>
      <c r="ZK300" s="107"/>
      <c r="ZL300" s="107"/>
      <c r="ZM300" s="107"/>
      <c r="ZN300" s="107"/>
      <c r="ZO300" s="107"/>
      <c r="ZP300" s="107"/>
      <c r="ZQ300" s="107"/>
      <c r="ZR300" s="107"/>
      <c r="ZS300" s="107"/>
      <c r="ZT300" s="107"/>
      <c r="ZU300" s="107"/>
      <c r="ZV300" s="107"/>
      <c r="ZW300" s="107"/>
      <c r="ZX300" s="107"/>
      <c r="ZY300" s="107"/>
      <c r="ZZ300" s="107"/>
      <c r="AAA300" s="107"/>
      <c r="AAB300" s="107"/>
      <c r="AAC300" s="107"/>
      <c r="AAD300" s="107"/>
      <c r="AAE300" s="107"/>
      <c r="AAF300" s="107"/>
      <c r="AAG300" s="107"/>
      <c r="AAH300" s="107"/>
      <c r="AAI300" s="107"/>
      <c r="AAJ300" s="107"/>
      <c r="AAK300" s="107"/>
      <c r="AAL300" s="107"/>
      <c r="AAM300" s="107"/>
      <c r="AAN300" s="107"/>
      <c r="AAO300" s="107"/>
      <c r="AAP300" s="107"/>
      <c r="AAQ300" s="107"/>
      <c r="AAR300" s="107"/>
      <c r="AAS300" s="107"/>
      <c r="AAT300" s="107"/>
      <c r="AAU300" s="107"/>
      <c r="AAV300" s="107"/>
      <c r="AAW300" s="107"/>
      <c r="AAX300" s="107"/>
      <c r="AAY300" s="107"/>
      <c r="AAZ300" s="107"/>
      <c r="ABA300" s="107"/>
      <c r="ABB300" s="107"/>
      <c r="ABC300" s="107"/>
      <c r="ABD300" s="107"/>
      <c r="ABE300" s="107"/>
      <c r="ABF300" s="107"/>
      <c r="ABG300" s="107"/>
      <c r="ABH300" s="107"/>
      <c r="ABI300" s="107"/>
      <c r="ABJ300" s="107"/>
      <c r="ABK300" s="107"/>
      <c r="ABL300" s="107"/>
      <c r="ABM300" s="107"/>
      <c r="ABN300" s="107"/>
      <c r="ABO300" s="107"/>
      <c r="ABP300" s="107"/>
      <c r="ABQ300" s="107"/>
      <c r="ABR300" s="107"/>
      <c r="ABS300" s="107"/>
      <c r="ABT300" s="107"/>
      <c r="ABU300" s="107"/>
      <c r="ABV300" s="107"/>
      <c r="ABW300" s="107"/>
      <c r="ABX300" s="107"/>
      <c r="ABY300" s="107"/>
      <c r="ABZ300" s="107"/>
      <c r="ACA300" s="107"/>
      <c r="ACB300" s="107"/>
      <c r="ACC300" s="107"/>
      <c r="ACD300" s="107"/>
      <c r="ACE300" s="107"/>
      <c r="ACF300" s="107"/>
      <c r="ACG300" s="107"/>
      <c r="ACH300" s="107"/>
      <c r="ACI300" s="107"/>
      <c r="ACJ300" s="107"/>
      <c r="ACK300" s="107"/>
      <c r="ACL300" s="107"/>
      <c r="ACM300" s="107"/>
      <c r="ACN300" s="107"/>
      <c r="ACO300" s="107"/>
      <c r="ACP300" s="107"/>
      <c r="ACQ300" s="107"/>
      <c r="ACR300" s="107"/>
      <c r="ACS300" s="107"/>
      <c r="ACT300" s="107"/>
      <c r="ACU300" s="107"/>
      <c r="ACV300" s="107"/>
      <c r="ACW300" s="107"/>
      <c r="ACX300" s="107"/>
      <c r="ACY300" s="107"/>
      <c r="ACZ300" s="107"/>
      <c r="ADA300" s="107"/>
    </row>
    <row r="301" spans="1:781" ht="24" x14ac:dyDescent="0.3">
      <c r="A301" s="42">
        <v>3</v>
      </c>
      <c r="B301" s="98" t="s">
        <v>857</v>
      </c>
      <c r="C301" s="99" t="s">
        <v>56</v>
      </c>
      <c r="D301" s="100" t="s">
        <v>176</v>
      </c>
      <c r="E301" s="100" t="s">
        <v>194</v>
      </c>
      <c r="F301" s="100">
        <v>21</v>
      </c>
      <c r="G301" s="50"/>
      <c r="H301" s="100">
        <v>1</v>
      </c>
      <c r="I301" s="100" t="s">
        <v>44</v>
      </c>
      <c r="J301" s="100" t="s">
        <v>114</v>
      </c>
      <c r="K301" s="101">
        <v>1973</v>
      </c>
      <c r="L301" s="118">
        <v>1973</v>
      </c>
      <c r="M301" s="102"/>
      <c r="N301" s="103"/>
      <c r="O301" s="103"/>
      <c r="P301" s="54" t="s">
        <v>32</v>
      </c>
      <c r="Q301" s="80" t="s">
        <v>858</v>
      </c>
      <c r="R301" s="33"/>
      <c r="S301" s="34" t="str">
        <f t="shared" si="61"/>
        <v>Cu</v>
      </c>
      <c r="T301" s="35"/>
      <c r="U301" s="35"/>
      <c r="V301" s="35"/>
      <c r="W301" s="35"/>
      <c r="X301" s="35"/>
      <c r="Y301" s="35"/>
      <c r="Z301" s="35"/>
      <c r="AA301" s="1"/>
      <c r="AB301" s="36">
        <f t="shared" si="62"/>
        <v>0</v>
      </c>
      <c r="AC301" s="36">
        <f t="shared" si="63"/>
        <v>0</v>
      </c>
      <c r="AD301" s="36">
        <f t="shared" si="64"/>
        <v>0</v>
      </c>
      <c r="AE301" s="36">
        <f t="shared" si="65"/>
        <v>0</v>
      </c>
      <c r="AF301" s="37"/>
      <c r="AG301" s="37">
        <f t="shared" si="66"/>
        <v>0</v>
      </c>
      <c r="AH301" s="37">
        <f t="shared" si="67"/>
        <v>0</v>
      </c>
      <c r="AI301" s="37">
        <f t="shared" si="68"/>
        <v>0</v>
      </c>
    </row>
    <row r="302" spans="1:781" ht="36" x14ac:dyDescent="0.3">
      <c r="A302" s="42">
        <v>3</v>
      </c>
      <c r="B302" s="98" t="s">
        <v>859</v>
      </c>
      <c r="C302" s="99" t="s">
        <v>56</v>
      </c>
      <c r="D302" s="100" t="s">
        <v>176</v>
      </c>
      <c r="E302" s="100" t="s">
        <v>194</v>
      </c>
      <c r="F302" s="100">
        <v>52</v>
      </c>
      <c r="G302" s="50"/>
      <c r="H302" s="100">
        <v>1</v>
      </c>
      <c r="I302" s="100" t="s">
        <v>44</v>
      </c>
      <c r="J302" s="100" t="s">
        <v>100</v>
      </c>
      <c r="K302" s="101">
        <v>1972</v>
      </c>
      <c r="L302" s="66">
        <v>26635</v>
      </c>
      <c r="M302" s="102"/>
      <c r="N302" s="103"/>
      <c r="O302" s="103"/>
      <c r="P302" s="54" t="s">
        <v>32</v>
      </c>
      <c r="Q302" s="80" t="s">
        <v>860</v>
      </c>
      <c r="R302" s="33" t="s">
        <v>293</v>
      </c>
      <c r="S302" s="34" t="str">
        <f t="shared" si="61"/>
        <v>Cu</v>
      </c>
      <c r="T302" s="35">
        <v>3200</v>
      </c>
      <c r="U302" s="35">
        <v>0.49</v>
      </c>
      <c r="V302" s="35"/>
      <c r="W302" s="35">
        <v>0.66999999999999993</v>
      </c>
      <c r="X302" s="35">
        <v>1911</v>
      </c>
      <c r="Y302" s="35">
        <v>30</v>
      </c>
      <c r="Z302" s="35" t="s">
        <v>294</v>
      </c>
      <c r="AA302" s="1"/>
      <c r="AB302" s="36">
        <f t="shared" si="62"/>
        <v>0</v>
      </c>
      <c r="AC302" s="36">
        <f t="shared" si="63"/>
        <v>0</v>
      </c>
      <c r="AD302" s="36">
        <f t="shared" si="64"/>
        <v>0</v>
      </c>
      <c r="AE302" s="36">
        <f t="shared" si="65"/>
        <v>0</v>
      </c>
      <c r="AF302" s="37"/>
      <c r="AG302" s="37">
        <f t="shared" si="66"/>
        <v>0</v>
      </c>
      <c r="AH302" s="37">
        <f t="shared" si="67"/>
        <v>0</v>
      </c>
      <c r="AI302" s="37">
        <f t="shared" si="68"/>
        <v>0</v>
      </c>
    </row>
    <row r="303" spans="1:781" ht="24" x14ac:dyDescent="0.3">
      <c r="A303" s="40">
        <v>2</v>
      </c>
      <c r="B303" s="98" t="s">
        <v>861</v>
      </c>
      <c r="C303" s="99" t="s">
        <v>862</v>
      </c>
      <c r="D303" s="100" t="s">
        <v>176</v>
      </c>
      <c r="E303" s="100" t="s">
        <v>217</v>
      </c>
      <c r="F303" s="100">
        <v>25</v>
      </c>
      <c r="G303" s="50">
        <v>1080000</v>
      </c>
      <c r="H303" s="100">
        <v>1</v>
      </c>
      <c r="I303" s="100" t="s">
        <v>44</v>
      </c>
      <c r="J303" s="100" t="s">
        <v>114</v>
      </c>
      <c r="K303" s="101">
        <v>1972</v>
      </c>
      <c r="L303" s="66">
        <v>26592</v>
      </c>
      <c r="M303" s="102">
        <v>70000</v>
      </c>
      <c r="N303" s="103"/>
      <c r="O303" s="103">
        <v>1</v>
      </c>
      <c r="P303" s="54" t="s">
        <v>863</v>
      </c>
      <c r="Q303" s="80" t="s">
        <v>864</v>
      </c>
      <c r="R303" s="33"/>
      <c r="S303" s="34" t="str">
        <f t="shared" si="61"/>
        <v>Zn, Pb, Cu</v>
      </c>
      <c r="T303" s="35"/>
      <c r="U303" s="35"/>
      <c r="V303" s="35"/>
      <c r="W303" s="35"/>
      <c r="X303" s="35"/>
      <c r="Y303" s="35"/>
      <c r="Z303" s="35"/>
      <c r="AA303" s="1"/>
      <c r="AB303" s="36"/>
      <c r="AC303" s="36"/>
      <c r="AD303" s="36"/>
      <c r="AE303" s="36"/>
      <c r="AF303" s="37"/>
      <c r="AG303" s="37"/>
      <c r="AH303" s="37"/>
      <c r="AI303" s="37"/>
    </row>
    <row r="304" spans="1:781" ht="24" x14ac:dyDescent="0.3">
      <c r="A304" s="58">
        <v>1</v>
      </c>
      <c r="B304" s="98" t="s">
        <v>865</v>
      </c>
      <c r="C304" s="99" t="s">
        <v>129</v>
      </c>
      <c r="D304" s="100" t="s">
        <v>176</v>
      </c>
      <c r="E304" s="100" t="s">
        <v>400</v>
      </c>
      <c r="F304" s="100">
        <v>16</v>
      </c>
      <c r="G304" s="50">
        <v>500000</v>
      </c>
      <c r="H304" s="100">
        <v>1</v>
      </c>
      <c r="I304" s="100" t="s">
        <v>44</v>
      </c>
      <c r="J304" s="100" t="s">
        <v>114</v>
      </c>
      <c r="K304" s="101">
        <v>1972</v>
      </c>
      <c r="L304" s="66">
        <v>26355</v>
      </c>
      <c r="M304" s="102">
        <v>500000</v>
      </c>
      <c r="N304" s="103">
        <v>64.400000000000006</v>
      </c>
      <c r="O304" s="103">
        <v>125</v>
      </c>
      <c r="P304" s="54" t="s">
        <v>866</v>
      </c>
      <c r="Q304" s="80" t="s">
        <v>867</v>
      </c>
      <c r="R304" s="104" t="s">
        <v>398</v>
      </c>
      <c r="S304" s="34" t="str">
        <f t="shared" si="61"/>
        <v>Coal</v>
      </c>
      <c r="T304" s="105"/>
      <c r="U304" s="105"/>
      <c r="V304" s="105"/>
      <c r="W304" s="105"/>
      <c r="X304" s="105"/>
      <c r="Y304" s="105"/>
      <c r="Z304" s="105"/>
      <c r="AA304" s="106"/>
      <c r="AB304" s="36">
        <f>M304/1896653</f>
        <v>0.2636222862062802</v>
      </c>
      <c r="AC304" s="36">
        <f>N304/39</f>
        <v>1.6512820512820514</v>
      </c>
      <c r="AD304" s="36">
        <f>O304/14</f>
        <v>8.9285714285714288</v>
      </c>
      <c r="AE304" s="36">
        <f>SUM(AB304:AD304)</f>
        <v>10.843475766059761</v>
      </c>
      <c r="AF304" s="37"/>
      <c r="AG304" s="37">
        <f>IF(A304=1,AE304,0)</f>
        <v>10.843475766059761</v>
      </c>
      <c r="AH304" s="37">
        <f>IF(A304=2,AE304,0)</f>
        <v>0</v>
      </c>
      <c r="AI304" s="37">
        <f>IF(A304=3,AE304,0)</f>
        <v>0</v>
      </c>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c r="DG304" s="107"/>
      <c r="DH304" s="107"/>
      <c r="DI304" s="107"/>
      <c r="DJ304" s="107"/>
      <c r="DK304" s="107"/>
      <c r="DL304" s="107"/>
      <c r="DM304" s="107"/>
      <c r="DN304" s="107"/>
      <c r="DO304" s="107"/>
      <c r="DP304" s="107"/>
      <c r="DQ304" s="107"/>
      <c r="DR304" s="107"/>
      <c r="DS304" s="107"/>
      <c r="DT304" s="107"/>
      <c r="DU304" s="107"/>
      <c r="DV304" s="107"/>
      <c r="DW304" s="107"/>
      <c r="DX304" s="107"/>
      <c r="DY304" s="107"/>
      <c r="DZ304" s="107"/>
      <c r="EA304" s="107"/>
      <c r="EB304" s="107"/>
      <c r="EC304" s="107"/>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row>
    <row r="305" spans="1:138" ht="24" x14ac:dyDescent="0.3">
      <c r="A305" s="42">
        <v>3</v>
      </c>
      <c r="B305" s="98" t="s">
        <v>868</v>
      </c>
      <c r="C305" s="99" t="s">
        <v>648</v>
      </c>
      <c r="D305" s="100" t="s">
        <v>176</v>
      </c>
      <c r="E305" s="100" t="s">
        <v>330</v>
      </c>
      <c r="F305" s="100">
        <v>14</v>
      </c>
      <c r="G305" s="50"/>
      <c r="H305" s="100">
        <v>1</v>
      </c>
      <c r="I305" s="100" t="s">
        <v>44</v>
      </c>
      <c r="J305" s="100" t="s">
        <v>52</v>
      </c>
      <c r="K305" s="101">
        <v>1972</v>
      </c>
      <c r="L305" s="118">
        <v>1972</v>
      </c>
      <c r="M305" s="102"/>
      <c r="N305" s="103"/>
      <c r="O305" s="103"/>
      <c r="P305" s="54" t="s">
        <v>32</v>
      </c>
      <c r="Q305" s="80" t="s">
        <v>869</v>
      </c>
      <c r="R305" s="33" t="s">
        <v>392</v>
      </c>
      <c r="S305" s="34" t="str">
        <f t="shared" si="61"/>
        <v>Ag Pb</v>
      </c>
      <c r="T305" s="35"/>
      <c r="U305" s="35"/>
      <c r="V305" s="35"/>
      <c r="W305" s="35"/>
      <c r="X305" s="35"/>
      <c r="Y305" s="35"/>
      <c r="Z305" s="35"/>
      <c r="AA305" s="1"/>
      <c r="AB305" s="36">
        <f>M305/1896653</f>
        <v>0</v>
      </c>
      <c r="AC305" s="36">
        <f>N305/39</f>
        <v>0</v>
      </c>
      <c r="AD305" s="36">
        <f>O305/14</f>
        <v>0</v>
      </c>
      <c r="AE305" s="36">
        <f>SUM(AB305:AD305)</f>
        <v>0</v>
      </c>
      <c r="AF305" s="37"/>
      <c r="AG305" s="37">
        <f>IF(A305=1,AE305,0)</f>
        <v>0</v>
      </c>
      <c r="AH305" s="37">
        <f>IF(A305=2,AE305,0)</f>
        <v>0</v>
      </c>
      <c r="AI305" s="37">
        <f>IF(A305=3,AE305,0)</f>
        <v>0</v>
      </c>
    </row>
    <row r="306" spans="1:138" ht="36" x14ac:dyDescent="0.3">
      <c r="A306" s="58">
        <v>1</v>
      </c>
      <c r="B306" s="98" t="s">
        <v>870</v>
      </c>
      <c r="C306" s="99" t="s">
        <v>239</v>
      </c>
      <c r="D306" s="100" t="s">
        <v>72</v>
      </c>
      <c r="E306" s="100" t="s">
        <v>330</v>
      </c>
      <c r="F306" s="100">
        <v>15</v>
      </c>
      <c r="G306" s="50">
        <v>12340000</v>
      </c>
      <c r="H306" s="100">
        <v>1</v>
      </c>
      <c r="I306" s="100" t="s">
        <v>44</v>
      </c>
      <c r="J306" s="100" t="s">
        <v>208</v>
      </c>
      <c r="K306" s="101">
        <v>1971</v>
      </c>
      <c r="L306" s="66">
        <v>26270</v>
      </c>
      <c r="M306" s="102">
        <v>9000000</v>
      </c>
      <c r="N306" s="103">
        <v>120</v>
      </c>
      <c r="O306" s="103"/>
      <c r="P306" s="54" t="s">
        <v>871</v>
      </c>
      <c r="Q306" s="80" t="s">
        <v>872</v>
      </c>
      <c r="R306" s="33" t="s">
        <v>398</v>
      </c>
      <c r="S306" s="34" t="str">
        <f t="shared" si="61"/>
        <v>P</v>
      </c>
      <c r="T306" s="35"/>
      <c r="U306" s="35"/>
      <c r="V306" s="35"/>
      <c r="W306" s="35"/>
      <c r="X306" s="35"/>
      <c r="Y306" s="35"/>
      <c r="Z306" s="35"/>
      <c r="AA306" s="1"/>
      <c r="AB306" s="36">
        <f>M306/1896653</f>
        <v>4.7452011517130437</v>
      </c>
      <c r="AC306" s="36">
        <f>N306/39</f>
        <v>3.0769230769230771</v>
      </c>
      <c r="AD306" s="36">
        <f>O306/14</f>
        <v>0</v>
      </c>
      <c r="AE306" s="36">
        <f>SUM(AB306:AD306)</f>
        <v>7.8221242286361203</v>
      </c>
      <c r="AF306" s="37"/>
      <c r="AG306" s="37">
        <f>IF(A306=1,AE306,0)</f>
        <v>7.8221242286361203</v>
      </c>
      <c r="AH306" s="37">
        <f>IF(A306=2,AE306,0)</f>
        <v>0</v>
      </c>
      <c r="AI306" s="37">
        <f>IF(A306=3,AE306,0)</f>
        <v>0</v>
      </c>
    </row>
    <row r="307" spans="1:138" ht="24" x14ac:dyDescent="0.3">
      <c r="A307" s="58">
        <v>1</v>
      </c>
      <c r="B307" s="98" t="s">
        <v>873</v>
      </c>
      <c r="C307" s="99" t="s">
        <v>204</v>
      </c>
      <c r="D307" s="100" t="s">
        <v>176</v>
      </c>
      <c r="E307" s="123"/>
      <c r="F307" s="100">
        <v>25</v>
      </c>
      <c r="G307" s="50"/>
      <c r="H307" s="100">
        <v>1</v>
      </c>
      <c r="I307" s="100" t="s">
        <v>44</v>
      </c>
      <c r="J307" s="100" t="s">
        <v>100</v>
      </c>
      <c r="K307" s="101">
        <v>1971</v>
      </c>
      <c r="L307" s="66">
        <v>26236</v>
      </c>
      <c r="M307" s="102">
        <v>300000</v>
      </c>
      <c r="N307" s="103"/>
      <c r="O307" s="103">
        <v>89</v>
      </c>
      <c r="P307" s="54" t="s">
        <v>874</v>
      </c>
      <c r="Q307" s="80" t="s">
        <v>875</v>
      </c>
      <c r="R307" s="33"/>
      <c r="S307" s="34" t="str">
        <f t="shared" si="61"/>
        <v>Au Ag</v>
      </c>
      <c r="T307" s="35"/>
      <c r="U307" s="35"/>
      <c r="V307" s="35"/>
      <c r="W307" s="35"/>
      <c r="X307" s="35"/>
      <c r="Y307" s="35"/>
      <c r="Z307" s="35"/>
      <c r="AA307" s="1"/>
      <c r="AB307" s="36">
        <f>M307/1896653</f>
        <v>0.15817337172376814</v>
      </c>
      <c r="AC307" s="36">
        <f>N307/39</f>
        <v>0</v>
      </c>
      <c r="AD307" s="36">
        <f>O307/14</f>
        <v>6.3571428571428568</v>
      </c>
      <c r="AE307" s="36">
        <f>SUM(AB307:AD307)</f>
        <v>6.5153162288666246</v>
      </c>
      <c r="AF307" s="37"/>
      <c r="AG307" s="37">
        <f>IF(A307=1,AE307,0)</f>
        <v>6.5153162288666246</v>
      </c>
      <c r="AH307" s="37">
        <f>IF(A307=2,AE307,0)</f>
        <v>0</v>
      </c>
      <c r="AI307" s="37">
        <f>IF(A307=3,AE307,0)</f>
        <v>0</v>
      </c>
    </row>
    <row r="308" spans="1:138" s="121" customFormat="1" ht="42.6" customHeight="1" x14ac:dyDescent="0.3">
      <c r="A308" s="58">
        <v>1</v>
      </c>
      <c r="B308" s="98" t="s">
        <v>876</v>
      </c>
      <c r="C308" s="99"/>
      <c r="D308" s="100"/>
      <c r="E308" s="100"/>
      <c r="F308" s="100"/>
      <c r="G308" s="50"/>
      <c r="H308" s="100">
        <v>1</v>
      </c>
      <c r="I308" s="100" t="s">
        <v>44</v>
      </c>
      <c r="J308" s="100" t="s">
        <v>360</v>
      </c>
      <c r="K308" s="101">
        <v>1971</v>
      </c>
      <c r="L308" s="120">
        <v>26011</v>
      </c>
      <c r="M308" s="102"/>
      <c r="N308" s="124"/>
      <c r="O308" s="103" t="s">
        <v>877</v>
      </c>
      <c r="P308" s="54" t="s">
        <v>878</v>
      </c>
      <c r="Q308" s="80" t="s">
        <v>879</v>
      </c>
      <c r="R308" s="33"/>
      <c r="S308" s="34"/>
      <c r="T308" s="35"/>
      <c r="U308" s="35"/>
      <c r="V308" s="35"/>
      <c r="W308" s="35"/>
      <c r="X308" s="35"/>
      <c r="Y308" s="35"/>
      <c r="Z308" s="35"/>
      <c r="AA308" s="65"/>
      <c r="AB308" s="36">
        <f>M308/1896653</f>
        <v>0</v>
      </c>
      <c r="AC308" s="36">
        <f>N308/39</f>
        <v>0</v>
      </c>
      <c r="AD308" s="36" t="e">
        <f>O308/14</f>
        <v>#VALUE!</v>
      </c>
      <c r="AE308" s="36" t="e">
        <f>SUM(AB308:AD308)</f>
        <v>#VALUE!</v>
      </c>
      <c r="AF308" s="37"/>
      <c r="AG308" s="37" t="e">
        <f>IF(A308=1,AE308,0)</f>
        <v>#VALUE!</v>
      </c>
      <c r="AH308" s="37">
        <f>IF(A308=2,AE308,0)</f>
        <v>0</v>
      </c>
      <c r="AI308" s="37">
        <f>IF(A308=3,AE308,0)</f>
        <v>0</v>
      </c>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row>
    <row r="309" spans="1:138" ht="15.6" x14ac:dyDescent="0.3">
      <c r="A309" s="125">
        <v>2</v>
      </c>
      <c r="B309" s="98" t="s">
        <v>880</v>
      </c>
      <c r="C309" s="99"/>
      <c r="D309" s="100"/>
      <c r="E309" s="100"/>
      <c r="F309" s="100">
        <v>20</v>
      </c>
      <c r="G309" s="50"/>
      <c r="H309" s="100">
        <v>1</v>
      </c>
      <c r="I309" s="100" t="s">
        <v>51</v>
      </c>
      <c r="J309" s="100" t="s">
        <v>360</v>
      </c>
      <c r="K309" s="101">
        <v>1971</v>
      </c>
      <c r="L309" s="118">
        <v>1971</v>
      </c>
      <c r="M309" s="102"/>
      <c r="N309" s="103"/>
      <c r="O309" s="103">
        <v>3</v>
      </c>
      <c r="P309" s="54" t="s">
        <v>545</v>
      </c>
      <c r="Q309" s="80" t="s">
        <v>881</v>
      </c>
      <c r="R309" s="33"/>
      <c r="S309" s="34"/>
      <c r="T309" s="35"/>
      <c r="U309" s="35"/>
      <c r="V309" s="35"/>
      <c r="W309" s="35"/>
      <c r="X309" s="35"/>
      <c r="Y309" s="35"/>
      <c r="Z309" s="35"/>
      <c r="AA309" s="1"/>
      <c r="AB309" s="36"/>
      <c r="AC309" s="36"/>
      <c r="AD309" s="36"/>
      <c r="AE309" s="36"/>
      <c r="AF309" s="37"/>
      <c r="AG309" s="37"/>
      <c r="AH309" s="37"/>
      <c r="AI309" s="37"/>
    </row>
    <row r="310" spans="1:138" ht="48" x14ac:dyDescent="0.3">
      <c r="A310" s="42">
        <v>3</v>
      </c>
      <c r="B310" s="98" t="s">
        <v>882</v>
      </c>
      <c r="C310" s="99" t="s">
        <v>443</v>
      </c>
      <c r="D310" s="100" t="s">
        <v>400</v>
      </c>
      <c r="E310" s="100" t="s">
        <v>330</v>
      </c>
      <c r="F310" s="100">
        <v>13</v>
      </c>
      <c r="G310" s="50"/>
      <c r="H310" s="100">
        <v>1</v>
      </c>
      <c r="I310" s="100" t="s">
        <v>44</v>
      </c>
      <c r="J310" s="100" t="s">
        <v>52</v>
      </c>
      <c r="K310" s="101">
        <v>1971</v>
      </c>
      <c r="L310" s="118">
        <v>1971</v>
      </c>
      <c r="M310" s="102"/>
      <c r="N310" s="103"/>
      <c r="O310" s="103"/>
      <c r="P310" s="54" t="s">
        <v>32</v>
      </c>
      <c r="Q310" s="80" t="s">
        <v>883</v>
      </c>
      <c r="R310" s="33" t="s">
        <v>445</v>
      </c>
      <c r="S310" s="34" t="str">
        <f>C310</f>
        <v>Hg</v>
      </c>
      <c r="T310" s="35">
        <v>1.1000000000000001</v>
      </c>
      <c r="U310" s="35"/>
      <c r="V310" s="35"/>
      <c r="W310" s="35"/>
      <c r="X310" s="35">
        <v>1940</v>
      </c>
      <c r="Y310" s="35"/>
      <c r="Z310" s="35"/>
      <c r="AA310" s="1"/>
      <c r="AB310" s="36">
        <f>M310/1896653</f>
        <v>0</v>
      </c>
      <c r="AC310" s="36">
        <f>N310/39</f>
        <v>0</v>
      </c>
      <c r="AD310" s="36">
        <f>O310/14</f>
        <v>0</v>
      </c>
      <c r="AE310" s="36">
        <f>SUM(AB310:AD310)</f>
        <v>0</v>
      </c>
      <c r="AF310" s="37"/>
      <c r="AG310" s="37">
        <f>IF(A310=1,AE310,0)</f>
        <v>0</v>
      </c>
      <c r="AH310" s="37">
        <f>IF(A310=2,AE310,0)</f>
        <v>0</v>
      </c>
      <c r="AI310" s="37">
        <f>IF(A310=3,AE310,0)</f>
        <v>0</v>
      </c>
    </row>
    <row r="311" spans="1:138" ht="15.6" x14ac:dyDescent="0.3">
      <c r="A311" s="42">
        <v>3</v>
      </c>
      <c r="B311" s="98" t="s">
        <v>884</v>
      </c>
      <c r="C311" s="99" t="s">
        <v>136</v>
      </c>
      <c r="D311" s="100"/>
      <c r="E311" s="100"/>
      <c r="F311" s="100"/>
      <c r="G311" s="50"/>
      <c r="H311" s="100">
        <v>1</v>
      </c>
      <c r="I311" s="100" t="s">
        <v>51</v>
      </c>
      <c r="J311" s="100" t="s">
        <v>885</v>
      </c>
      <c r="K311" s="101">
        <v>1971</v>
      </c>
      <c r="L311" s="118">
        <v>1971</v>
      </c>
      <c r="M311" s="102"/>
      <c r="N311" s="103"/>
      <c r="O311" s="103"/>
      <c r="P311" s="54" t="s">
        <v>545</v>
      </c>
      <c r="Q311" s="80" t="s">
        <v>886</v>
      </c>
      <c r="R311" s="33"/>
      <c r="S311" s="34"/>
      <c r="T311" s="35"/>
      <c r="U311" s="35"/>
      <c r="V311" s="35"/>
      <c r="W311" s="35"/>
      <c r="X311" s="35"/>
      <c r="Y311" s="35"/>
      <c r="Z311" s="35"/>
      <c r="AA311" s="1"/>
      <c r="AB311" s="36"/>
      <c r="AC311" s="36"/>
      <c r="AD311" s="36"/>
      <c r="AE311" s="36"/>
      <c r="AF311" s="37"/>
      <c r="AG311" s="37"/>
      <c r="AH311" s="37"/>
      <c r="AI311" s="37"/>
    </row>
    <row r="312" spans="1:138" ht="15.6" x14ac:dyDescent="0.3">
      <c r="A312" s="42">
        <v>3</v>
      </c>
      <c r="B312" s="98" t="s">
        <v>887</v>
      </c>
      <c r="C312" s="99" t="s">
        <v>888</v>
      </c>
      <c r="D312" s="100"/>
      <c r="E312" s="100"/>
      <c r="F312" s="100">
        <v>40</v>
      </c>
      <c r="G312" s="50"/>
      <c r="H312" s="100">
        <v>1</v>
      </c>
      <c r="I312" s="100" t="s">
        <v>44</v>
      </c>
      <c r="J312" s="100" t="s">
        <v>360</v>
      </c>
      <c r="K312" s="101">
        <v>1971</v>
      </c>
      <c r="L312" s="118">
        <v>1971</v>
      </c>
      <c r="M312" s="102"/>
      <c r="N312" s="103"/>
      <c r="O312" s="103"/>
      <c r="P312" s="54" t="s">
        <v>545</v>
      </c>
      <c r="Q312" s="80" t="s">
        <v>889</v>
      </c>
      <c r="R312" s="33"/>
      <c r="S312" s="34" t="s">
        <v>888</v>
      </c>
      <c r="T312" s="35"/>
      <c r="U312" s="35"/>
      <c r="V312" s="35"/>
      <c r="W312" s="35"/>
      <c r="X312" s="35"/>
      <c r="Y312" s="35"/>
      <c r="Z312" s="35"/>
      <c r="AA312" s="1"/>
      <c r="AB312" s="36">
        <v>0</v>
      </c>
      <c r="AC312" s="36">
        <v>0</v>
      </c>
      <c r="AD312" s="36">
        <v>0</v>
      </c>
      <c r="AE312" s="36">
        <v>0</v>
      </c>
      <c r="AF312" s="37"/>
      <c r="AG312" s="37">
        <v>0</v>
      </c>
      <c r="AH312" s="37">
        <v>0</v>
      </c>
      <c r="AI312" s="37">
        <v>0</v>
      </c>
    </row>
    <row r="313" spans="1:138" ht="24" x14ac:dyDescent="0.3">
      <c r="A313" s="42">
        <v>3</v>
      </c>
      <c r="B313" s="98" t="s">
        <v>890</v>
      </c>
      <c r="C313" s="99" t="s">
        <v>208</v>
      </c>
      <c r="D313" s="100"/>
      <c r="E313" s="100"/>
      <c r="F313" s="100"/>
      <c r="G313" s="50"/>
      <c r="H313" s="100">
        <v>1</v>
      </c>
      <c r="I313" s="100" t="s">
        <v>44</v>
      </c>
      <c r="J313" s="100" t="s">
        <v>45</v>
      </c>
      <c r="K313" s="101">
        <v>1971</v>
      </c>
      <c r="L313" s="118">
        <v>1971</v>
      </c>
      <c r="M313" s="102"/>
      <c r="N313" s="103"/>
      <c r="O313" s="103"/>
      <c r="P313" s="54" t="s">
        <v>32</v>
      </c>
      <c r="Q313" s="80" t="s">
        <v>891</v>
      </c>
      <c r="R313" s="33" t="s">
        <v>398</v>
      </c>
      <c r="S313" s="34" t="str">
        <f t="shared" ref="S313:S321" si="69">C313</f>
        <v>U</v>
      </c>
      <c r="T313" s="35"/>
      <c r="U313" s="35"/>
      <c r="V313" s="35"/>
      <c r="W313" s="35"/>
      <c r="X313" s="35"/>
      <c r="Y313" s="35"/>
      <c r="Z313" s="35"/>
      <c r="AA313" s="1"/>
      <c r="AB313" s="36">
        <f t="shared" ref="AB313:AB364" si="70">M313/1896653</f>
        <v>0</v>
      </c>
      <c r="AC313" s="36">
        <f t="shared" ref="AC313:AC364" si="71">N313/39</f>
        <v>0</v>
      </c>
      <c r="AD313" s="36">
        <f t="shared" ref="AD313:AD364" si="72">O313/14</f>
        <v>0</v>
      </c>
      <c r="AE313" s="36">
        <f t="shared" ref="AE313:AE343" si="73">SUM(AB313:AD313)</f>
        <v>0</v>
      </c>
      <c r="AF313" s="37"/>
      <c r="AG313" s="37">
        <f t="shared" ref="AG313:AG364" si="74">IF(A313=1,AE313,0)</f>
        <v>0</v>
      </c>
      <c r="AH313" s="37">
        <f t="shared" ref="AH313:AH364" si="75">IF(A313=2,AE313,0)</f>
        <v>0</v>
      </c>
      <c r="AI313" s="37">
        <f t="shared" ref="AI313:AI364" si="76">IF(A313=3,AE313,0)</f>
        <v>0</v>
      </c>
    </row>
    <row r="314" spans="1:138" ht="24" x14ac:dyDescent="0.3">
      <c r="A314" s="58">
        <v>1</v>
      </c>
      <c r="B314" s="98" t="s">
        <v>892</v>
      </c>
      <c r="C314" s="99" t="s">
        <v>56</v>
      </c>
      <c r="D314" s="100"/>
      <c r="E314" s="100"/>
      <c r="F314" s="100">
        <v>50</v>
      </c>
      <c r="G314" s="50">
        <v>1000000</v>
      </c>
      <c r="H314" s="100">
        <v>1</v>
      </c>
      <c r="I314" s="100" t="s">
        <v>44</v>
      </c>
      <c r="J314" s="100" t="s">
        <v>475</v>
      </c>
      <c r="K314" s="101">
        <v>1970</v>
      </c>
      <c r="L314" s="61">
        <v>25812</v>
      </c>
      <c r="M314" s="102">
        <v>68000</v>
      </c>
      <c r="N314" s="103"/>
      <c r="O314" s="103">
        <v>89</v>
      </c>
      <c r="P314" s="54" t="s">
        <v>496</v>
      </c>
      <c r="Q314" s="80" t="s">
        <v>893</v>
      </c>
      <c r="R314" s="33" t="s">
        <v>426</v>
      </c>
      <c r="S314" s="34" t="str">
        <f t="shared" si="69"/>
        <v>Cu</v>
      </c>
      <c r="T314" s="35">
        <v>612</v>
      </c>
      <c r="U314" s="35">
        <v>3</v>
      </c>
      <c r="V314" s="35"/>
      <c r="W314" s="35">
        <v>3</v>
      </c>
      <c r="X314" s="35">
        <v>1967</v>
      </c>
      <c r="Y314" s="35">
        <v>50</v>
      </c>
      <c r="Z314" s="35"/>
      <c r="AA314" s="1"/>
      <c r="AB314" s="36">
        <f t="shared" si="70"/>
        <v>3.5852630924054107E-2</v>
      </c>
      <c r="AC314" s="36">
        <f t="shared" si="71"/>
        <v>0</v>
      </c>
      <c r="AD314" s="36">
        <f t="shared" si="72"/>
        <v>6.3571428571428568</v>
      </c>
      <c r="AE314" s="36">
        <f t="shared" si="73"/>
        <v>6.3929954880669104</v>
      </c>
      <c r="AF314" s="37"/>
      <c r="AG314" s="37">
        <f t="shared" si="74"/>
        <v>6.3929954880669104</v>
      </c>
      <c r="AH314" s="37">
        <f t="shared" si="75"/>
        <v>0</v>
      </c>
      <c r="AI314" s="37">
        <f t="shared" si="76"/>
        <v>0</v>
      </c>
    </row>
    <row r="315" spans="1:138" ht="24" x14ac:dyDescent="0.3">
      <c r="A315" s="42">
        <v>3</v>
      </c>
      <c r="B315" s="98" t="s">
        <v>894</v>
      </c>
      <c r="C315" s="99" t="s">
        <v>650</v>
      </c>
      <c r="D315" s="100" t="s">
        <v>176</v>
      </c>
      <c r="E315" s="100" t="s">
        <v>194</v>
      </c>
      <c r="F315" s="100">
        <v>18</v>
      </c>
      <c r="G315" s="50"/>
      <c r="H315" s="100">
        <v>1</v>
      </c>
      <c r="I315" s="100" t="s">
        <v>44</v>
      </c>
      <c r="J315" s="100" t="s">
        <v>100</v>
      </c>
      <c r="K315" s="101">
        <v>1970</v>
      </c>
      <c r="L315" s="61">
        <v>25569</v>
      </c>
      <c r="M315" s="102">
        <v>15000</v>
      </c>
      <c r="N315" s="103">
        <v>3.5000000000000003E-2</v>
      </c>
      <c r="O315" s="103"/>
      <c r="P315" s="54" t="s">
        <v>496</v>
      </c>
      <c r="Q315" s="80" t="s">
        <v>895</v>
      </c>
      <c r="R315" s="33" t="s">
        <v>398</v>
      </c>
      <c r="S315" s="34" t="str">
        <f t="shared" si="69"/>
        <v>Clay</v>
      </c>
      <c r="T315" s="35"/>
      <c r="U315" s="35"/>
      <c r="V315" s="35"/>
      <c r="W315" s="35"/>
      <c r="X315" s="35"/>
      <c r="Y315" s="35"/>
      <c r="Z315" s="35"/>
      <c r="AA315" s="1"/>
      <c r="AB315" s="36">
        <f t="shared" si="70"/>
        <v>7.9086685861884075E-3</v>
      </c>
      <c r="AC315" s="36">
        <f t="shared" si="71"/>
        <v>8.9743589743589754E-4</v>
      </c>
      <c r="AD315" s="36">
        <f t="shared" si="72"/>
        <v>0</v>
      </c>
      <c r="AE315" s="36">
        <f t="shared" si="73"/>
        <v>8.8061044836243059E-3</v>
      </c>
      <c r="AF315" s="37"/>
      <c r="AG315" s="37">
        <f t="shared" si="74"/>
        <v>0</v>
      </c>
      <c r="AH315" s="37">
        <f t="shared" si="75"/>
        <v>0</v>
      </c>
      <c r="AI315" s="37">
        <f t="shared" si="76"/>
        <v>8.8061044836243059E-3</v>
      </c>
    </row>
    <row r="316" spans="1:138" ht="15.6" x14ac:dyDescent="0.3">
      <c r="A316" s="42">
        <v>3</v>
      </c>
      <c r="B316" s="98" t="s">
        <v>896</v>
      </c>
      <c r="C316" s="99" t="s">
        <v>650</v>
      </c>
      <c r="D316" s="100" t="s">
        <v>400</v>
      </c>
      <c r="E316" s="100" t="s">
        <v>194</v>
      </c>
      <c r="F316" s="100">
        <v>3</v>
      </c>
      <c r="G316" s="50"/>
      <c r="H316" s="100">
        <v>1</v>
      </c>
      <c r="I316" s="100" t="s">
        <v>44</v>
      </c>
      <c r="J316" s="100" t="s">
        <v>114</v>
      </c>
      <c r="K316" s="101">
        <v>1970</v>
      </c>
      <c r="L316" s="118">
        <v>1970</v>
      </c>
      <c r="M316" s="102"/>
      <c r="N316" s="103"/>
      <c r="O316" s="103"/>
      <c r="P316" s="54" t="s">
        <v>32</v>
      </c>
      <c r="Q316" s="80" t="s">
        <v>897</v>
      </c>
      <c r="R316" s="33" t="s">
        <v>398</v>
      </c>
      <c r="S316" s="34" t="str">
        <f t="shared" si="69"/>
        <v>Clay</v>
      </c>
      <c r="T316" s="35"/>
      <c r="U316" s="35"/>
      <c r="V316" s="35"/>
      <c r="W316" s="35"/>
      <c r="X316" s="35"/>
      <c r="Y316" s="35"/>
      <c r="Z316" s="35"/>
      <c r="AA316" s="1"/>
      <c r="AB316" s="36">
        <f t="shared" si="70"/>
        <v>0</v>
      </c>
      <c r="AC316" s="36">
        <f t="shared" si="71"/>
        <v>0</v>
      </c>
      <c r="AD316" s="36">
        <f t="shared" si="72"/>
        <v>0</v>
      </c>
      <c r="AE316" s="36">
        <f t="shared" si="73"/>
        <v>0</v>
      </c>
      <c r="AF316" s="37"/>
      <c r="AG316" s="37">
        <f t="shared" si="74"/>
        <v>0</v>
      </c>
      <c r="AH316" s="37">
        <f t="shared" si="75"/>
        <v>0</v>
      </c>
      <c r="AI316" s="37">
        <f t="shared" si="76"/>
        <v>0</v>
      </c>
    </row>
    <row r="317" spans="1:138" ht="15.6" x14ac:dyDescent="0.3">
      <c r="A317" s="42">
        <v>3</v>
      </c>
      <c r="B317" s="98" t="s">
        <v>898</v>
      </c>
      <c r="C317" s="99" t="s">
        <v>650</v>
      </c>
      <c r="D317" s="100" t="s">
        <v>43</v>
      </c>
      <c r="E317" s="100" t="s">
        <v>566</v>
      </c>
      <c r="F317" s="100">
        <v>15</v>
      </c>
      <c r="G317" s="50"/>
      <c r="H317" s="100">
        <v>1</v>
      </c>
      <c r="I317" s="100" t="s">
        <v>44</v>
      </c>
      <c r="J317" s="100" t="s">
        <v>45</v>
      </c>
      <c r="K317" s="101">
        <v>1970</v>
      </c>
      <c r="L317" s="118">
        <v>1970</v>
      </c>
      <c r="M317" s="102"/>
      <c r="N317" s="103"/>
      <c r="O317" s="103"/>
      <c r="P317" s="54" t="s">
        <v>32</v>
      </c>
      <c r="Q317" s="80" t="s">
        <v>899</v>
      </c>
      <c r="R317" s="33" t="s">
        <v>398</v>
      </c>
      <c r="S317" s="34" t="str">
        <f t="shared" si="69"/>
        <v>Clay</v>
      </c>
      <c r="T317" s="35"/>
      <c r="U317" s="35"/>
      <c r="V317" s="35"/>
      <c r="W317" s="35"/>
      <c r="X317" s="35"/>
      <c r="Y317" s="35"/>
      <c r="Z317" s="35"/>
      <c r="AA317" s="1"/>
      <c r="AB317" s="36">
        <f t="shared" si="70"/>
        <v>0</v>
      </c>
      <c r="AC317" s="36">
        <f t="shared" si="71"/>
        <v>0</v>
      </c>
      <c r="AD317" s="36">
        <f t="shared" si="72"/>
        <v>0</v>
      </c>
      <c r="AE317" s="36">
        <f t="shared" si="73"/>
        <v>0</v>
      </c>
      <c r="AF317" s="37"/>
      <c r="AG317" s="37">
        <f t="shared" si="74"/>
        <v>0</v>
      </c>
      <c r="AH317" s="37">
        <f t="shared" si="75"/>
        <v>0</v>
      </c>
      <c r="AI317" s="37">
        <f t="shared" si="76"/>
        <v>0</v>
      </c>
    </row>
    <row r="318" spans="1:138" ht="24" x14ac:dyDescent="0.3">
      <c r="A318" s="42">
        <v>3</v>
      </c>
      <c r="B318" s="98" t="s">
        <v>900</v>
      </c>
      <c r="C318" s="99" t="s">
        <v>737</v>
      </c>
      <c r="D318" s="100" t="s">
        <v>176</v>
      </c>
      <c r="E318" s="100" t="s">
        <v>194</v>
      </c>
      <c r="F318" s="100">
        <v>15</v>
      </c>
      <c r="G318" s="50"/>
      <c r="H318" s="100">
        <v>1</v>
      </c>
      <c r="I318" s="100" t="s">
        <v>44</v>
      </c>
      <c r="J318" s="100" t="s">
        <v>114</v>
      </c>
      <c r="K318" s="101">
        <v>1970</v>
      </c>
      <c r="L318" s="118">
        <v>1970</v>
      </c>
      <c r="M318" s="102"/>
      <c r="N318" s="103"/>
      <c r="O318" s="103"/>
      <c r="P318" s="54" t="s">
        <v>32</v>
      </c>
      <c r="Q318" s="80" t="s">
        <v>901</v>
      </c>
      <c r="R318" s="33" t="s">
        <v>398</v>
      </c>
      <c r="S318" s="34" t="str">
        <f t="shared" si="69"/>
        <v>Gypsum</v>
      </c>
      <c r="T318" s="35"/>
      <c r="U318" s="35"/>
      <c r="V318" s="35"/>
      <c r="W318" s="35"/>
      <c r="X318" s="35"/>
      <c r="Y318" s="35"/>
      <c r="Z318" s="35"/>
      <c r="AA318" s="1"/>
      <c r="AB318" s="36">
        <f t="shared" si="70"/>
        <v>0</v>
      </c>
      <c r="AC318" s="36">
        <f t="shared" si="71"/>
        <v>0</v>
      </c>
      <c r="AD318" s="36">
        <f t="shared" si="72"/>
        <v>0</v>
      </c>
      <c r="AE318" s="36">
        <f t="shared" si="73"/>
        <v>0</v>
      </c>
      <c r="AF318" s="37"/>
      <c r="AG318" s="37">
        <f t="shared" si="74"/>
        <v>0</v>
      </c>
      <c r="AH318" s="37">
        <f t="shared" si="75"/>
        <v>0</v>
      </c>
      <c r="AI318" s="37">
        <f t="shared" si="76"/>
        <v>0</v>
      </c>
    </row>
    <row r="319" spans="1:138" s="1" customFormat="1" ht="15.6" x14ac:dyDescent="0.3">
      <c r="A319" s="42">
        <v>3</v>
      </c>
      <c r="B319" s="98" t="s">
        <v>902</v>
      </c>
      <c r="C319" s="99" t="s">
        <v>239</v>
      </c>
      <c r="D319" s="100"/>
      <c r="E319" s="100"/>
      <c r="F319" s="100">
        <v>21</v>
      </c>
      <c r="G319" s="50"/>
      <c r="H319" s="100">
        <v>1</v>
      </c>
      <c r="I319" s="100" t="s">
        <v>44</v>
      </c>
      <c r="J319" s="100" t="s">
        <v>208</v>
      </c>
      <c r="K319" s="101">
        <v>1970</v>
      </c>
      <c r="L319" s="118">
        <v>1970</v>
      </c>
      <c r="M319" s="102"/>
      <c r="N319" s="103"/>
      <c r="O319" s="103"/>
      <c r="P319" s="54" t="s">
        <v>32</v>
      </c>
      <c r="Q319" s="80" t="s">
        <v>903</v>
      </c>
      <c r="R319" s="33" t="s">
        <v>398</v>
      </c>
      <c r="S319" s="34" t="str">
        <f t="shared" si="69"/>
        <v>P</v>
      </c>
      <c r="T319" s="35"/>
      <c r="U319" s="35"/>
      <c r="V319" s="35"/>
      <c r="W319" s="35"/>
      <c r="X319" s="35"/>
      <c r="Y319" s="35"/>
      <c r="Z319" s="35"/>
      <c r="AB319" s="36">
        <f t="shared" si="70"/>
        <v>0</v>
      </c>
      <c r="AC319" s="36">
        <f t="shared" si="71"/>
        <v>0</v>
      </c>
      <c r="AD319" s="36">
        <f t="shared" si="72"/>
        <v>0</v>
      </c>
      <c r="AE319" s="36">
        <f t="shared" si="73"/>
        <v>0</v>
      </c>
      <c r="AF319" s="37"/>
      <c r="AG319" s="37">
        <f t="shared" si="74"/>
        <v>0</v>
      </c>
      <c r="AH319" s="37">
        <f t="shared" si="75"/>
        <v>0</v>
      </c>
      <c r="AI319" s="37">
        <f t="shared" si="76"/>
        <v>0</v>
      </c>
    </row>
    <row r="320" spans="1:138" s="1" customFormat="1" ht="15.6" x14ac:dyDescent="0.3">
      <c r="A320" s="42">
        <v>3</v>
      </c>
      <c r="B320" s="46" t="s">
        <v>904</v>
      </c>
      <c r="C320" s="24" t="s">
        <v>56</v>
      </c>
      <c r="D320" s="25" t="s">
        <v>176</v>
      </c>
      <c r="E320" s="25"/>
      <c r="F320" s="25"/>
      <c r="G320" s="81"/>
      <c r="H320" s="25">
        <v>1</v>
      </c>
      <c r="I320" s="25" t="s">
        <v>44</v>
      </c>
      <c r="J320" s="25" t="s">
        <v>57</v>
      </c>
      <c r="K320" s="27">
        <v>1969</v>
      </c>
      <c r="L320" s="97">
        <v>25458</v>
      </c>
      <c r="M320" s="29">
        <v>11356</v>
      </c>
      <c r="N320" s="30"/>
      <c r="O320" s="30"/>
      <c r="P320" s="31" t="s">
        <v>512</v>
      </c>
      <c r="Q320" s="32" t="s">
        <v>905</v>
      </c>
      <c r="R320" s="33"/>
      <c r="S320" s="34" t="str">
        <f t="shared" si="69"/>
        <v>Cu</v>
      </c>
      <c r="T320" s="35"/>
      <c r="U320" s="35"/>
      <c r="V320" s="35"/>
      <c r="W320" s="35"/>
      <c r="X320" s="35"/>
      <c r="Y320" s="35"/>
      <c r="Z320" s="35"/>
      <c r="AB320" s="36">
        <f t="shared" si="70"/>
        <v>5.9873893643170367E-3</v>
      </c>
      <c r="AC320" s="36">
        <f t="shared" si="71"/>
        <v>0</v>
      </c>
      <c r="AD320" s="36">
        <f t="shared" si="72"/>
        <v>0</v>
      </c>
      <c r="AE320" s="36">
        <f t="shared" si="73"/>
        <v>5.9873893643170367E-3</v>
      </c>
      <c r="AF320" s="37"/>
      <c r="AG320" s="37">
        <f t="shared" si="74"/>
        <v>0</v>
      </c>
      <c r="AH320" s="37">
        <f t="shared" si="75"/>
        <v>0</v>
      </c>
      <c r="AI320" s="37">
        <f t="shared" si="76"/>
        <v>5.9873893643170367E-3</v>
      </c>
    </row>
    <row r="321" spans="1:786" s="1" customFormat="1" ht="24" x14ac:dyDescent="0.3">
      <c r="A321" s="40">
        <v>2</v>
      </c>
      <c r="B321" s="46" t="s">
        <v>906</v>
      </c>
      <c r="C321" s="24" t="s">
        <v>118</v>
      </c>
      <c r="D321" s="25"/>
      <c r="E321" s="25"/>
      <c r="F321" s="25"/>
      <c r="G321" s="81"/>
      <c r="H321" s="25">
        <v>1</v>
      </c>
      <c r="I321" s="25" t="s">
        <v>44</v>
      </c>
      <c r="J321" s="25" t="s">
        <v>100</v>
      </c>
      <c r="K321" s="27">
        <v>1969</v>
      </c>
      <c r="L321" s="93">
        <v>1969</v>
      </c>
      <c r="M321" s="29">
        <v>115000</v>
      </c>
      <c r="N321" s="30">
        <v>3.5000000000000003E-2</v>
      </c>
      <c r="O321" s="30">
        <v>1</v>
      </c>
      <c r="P321" s="31" t="s">
        <v>496</v>
      </c>
      <c r="Q321" s="32" t="s">
        <v>907</v>
      </c>
      <c r="R321" s="104"/>
      <c r="S321" s="34" t="str">
        <f t="shared" si="69"/>
        <v>Fe</v>
      </c>
      <c r="T321" s="105"/>
      <c r="U321" s="105"/>
      <c r="V321" s="105"/>
      <c r="W321" s="105"/>
      <c r="X321" s="105"/>
      <c r="Y321" s="105"/>
      <c r="Z321" s="105"/>
      <c r="AA321" s="106"/>
      <c r="AB321" s="36">
        <f t="shared" si="70"/>
        <v>6.0633125827444449E-2</v>
      </c>
      <c r="AC321" s="36">
        <f t="shared" si="71"/>
        <v>8.9743589743589754E-4</v>
      </c>
      <c r="AD321" s="36">
        <f t="shared" si="72"/>
        <v>7.1428571428571425E-2</v>
      </c>
      <c r="AE321" s="36">
        <f t="shared" si="73"/>
        <v>0.13295913315345176</v>
      </c>
      <c r="AF321" s="37"/>
      <c r="AG321" s="37">
        <f t="shared" si="74"/>
        <v>0</v>
      </c>
      <c r="AH321" s="37">
        <f t="shared" si="75"/>
        <v>0.13295913315345176</v>
      </c>
      <c r="AI321" s="37">
        <f t="shared" si="76"/>
        <v>0</v>
      </c>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7"/>
      <c r="DJ321" s="107"/>
      <c r="DK321" s="107"/>
      <c r="DL321" s="107"/>
      <c r="DM321" s="107"/>
      <c r="DN321" s="107"/>
      <c r="DO321" s="107"/>
      <c r="DP321" s="107"/>
      <c r="DQ321" s="107"/>
      <c r="DR321" s="107"/>
      <c r="DS321" s="107"/>
      <c r="DT321" s="107"/>
      <c r="DU321" s="107"/>
      <c r="DV321" s="107"/>
      <c r="DW321" s="107"/>
      <c r="DX321" s="107"/>
      <c r="DY321" s="107"/>
      <c r="DZ321" s="107"/>
      <c r="EA321" s="107"/>
      <c r="EB321" s="107"/>
      <c r="EC321" s="107"/>
      <c r="ED321" s="107"/>
      <c r="EE321" s="107"/>
      <c r="EF321" s="107"/>
      <c r="EG321" s="107"/>
      <c r="EH321" s="107"/>
      <c r="EI321" s="107"/>
      <c r="EJ321" s="107"/>
      <c r="EK321" s="107"/>
      <c r="EL321" s="107"/>
      <c r="EM321" s="107"/>
      <c r="EN321" s="107"/>
      <c r="EO321" s="107"/>
      <c r="EP321" s="107"/>
      <c r="EQ321" s="107"/>
      <c r="ER321" s="107"/>
      <c r="ES321" s="107"/>
      <c r="ET321" s="107"/>
      <c r="EU321" s="107"/>
      <c r="EV321" s="107"/>
      <c r="EW321" s="107"/>
      <c r="EX321" s="107"/>
      <c r="EY321" s="107"/>
      <c r="EZ321" s="107"/>
      <c r="FA321" s="107"/>
      <c r="FB321" s="107"/>
      <c r="FC321" s="107"/>
      <c r="FD321" s="107"/>
      <c r="FE321" s="107"/>
      <c r="FF321" s="107"/>
      <c r="FG321" s="107"/>
      <c r="FH321" s="107"/>
      <c r="FI321" s="107"/>
      <c r="FJ321" s="107"/>
      <c r="FK321" s="107"/>
      <c r="FL321" s="107"/>
      <c r="FM321" s="107"/>
      <c r="FN321" s="107"/>
      <c r="FO321" s="107"/>
      <c r="FP321" s="107"/>
      <c r="FQ321" s="107"/>
      <c r="FR321" s="107"/>
      <c r="FS321" s="107"/>
      <c r="FT321" s="107"/>
      <c r="FU321" s="107"/>
      <c r="FV321" s="107"/>
      <c r="FW321" s="107"/>
      <c r="FX321" s="107"/>
      <c r="FY321" s="107"/>
      <c r="FZ321" s="107"/>
      <c r="GA321" s="107"/>
      <c r="GB321" s="107"/>
      <c r="GC321" s="107"/>
      <c r="GD321" s="107"/>
      <c r="GE321" s="107"/>
      <c r="GF321" s="107"/>
      <c r="GG321" s="107"/>
      <c r="GH321" s="107"/>
      <c r="GI321" s="107"/>
      <c r="GJ321" s="107"/>
      <c r="GK321" s="107"/>
      <c r="GL321" s="107"/>
      <c r="GM321" s="107"/>
      <c r="GN321" s="107"/>
      <c r="GO321" s="107"/>
      <c r="GP321" s="107"/>
      <c r="GQ321" s="107"/>
      <c r="GR321" s="107"/>
      <c r="GS321" s="107"/>
      <c r="GT321" s="107"/>
      <c r="GU321" s="107"/>
      <c r="GV321" s="107"/>
      <c r="GW321" s="107"/>
      <c r="GX321" s="107"/>
      <c r="GY321" s="107"/>
      <c r="GZ321" s="107"/>
      <c r="HA321" s="107"/>
      <c r="HB321" s="107"/>
      <c r="HC321" s="107"/>
      <c r="HD321" s="107"/>
      <c r="HE321" s="107"/>
      <c r="HF321" s="107"/>
      <c r="HG321" s="107"/>
      <c r="HH321" s="107"/>
      <c r="HI321" s="107"/>
      <c r="HJ321" s="107"/>
      <c r="HK321" s="107"/>
      <c r="HL321" s="107"/>
      <c r="HM321" s="107"/>
      <c r="HN321" s="107"/>
      <c r="HO321" s="107"/>
      <c r="HP321" s="107"/>
      <c r="HQ321" s="107"/>
      <c r="HR321" s="107"/>
      <c r="HS321" s="107"/>
      <c r="HT321" s="107"/>
      <c r="HU321" s="107"/>
      <c r="HV321" s="107"/>
      <c r="HW321" s="107"/>
      <c r="HX321" s="107"/>
      <c r="HY321" s="107"/>
      <c r="HZ321" s="107"/>
      <c r="IA321" s="107"/>
      <c r="IB321" s="107"/>
      <c r="IC321" s="107"/>
      <c r="ID321" s="107"/>
      <c r="IE321" s="107"/>
      <c r="IF321" s="107"/>
      <c r="IG321" s="107"/>
      <c r="IH321" s="107"/>
      <c r="II321" s="107"/>
      <c r="IJ321" s="107"/>
      <c r="IK321" s="107"/>
      <c r="IL321" s="107"/>
      <c r="IM321" s="107"/>
      <c r="IN321" s="107"/>
      <c r="IO321" s="107"/>
      <c r="IP321" s="107"/>
      <c r="IQ321" s="107"/>
      <c r="IR321" s="107"/>
      <c r="IS321" s="107"/>
      <c r="IT321" s="107"/>
      <c r="IU321" s="107"/>
      <c r="IV321" s="107"/>
      <c r="IW321" s="107"/>
      <c r="IX321" s="107"/>
      <c r="IY321" s="107"/>
      <c r="IZ321" s="107"/>
      <c r="JA321" s="107"/>
      <c r="JB321" s="107"/>
      <c r="JC321" s="107"/>
      <c r="JD321" s="107"/>
      <c r="JE321" s="107"/>
      <c r="JF321" s="107"/>
      <c r="JG321" s="107"/>
      <c r="JH321" s="107"/>
      <c r="JI321" s="107"/>
      <c r="JJ321" s="107"/>
      <c r="JK321" s="107"/>
      <c r="JL321" s="107"/>
      <c r="JM321" s="107"/>
      <c r="JN321" s="107"/>
      <c r="JO321" s="107"/>
      <c r="JP321" s="107"/>
      <c r="JQ321" s="107"/>
      <c r="JR321" s="107"/>
      <c r="JS321" s="107"/>
      <c r="JT321" s="107"/>
      <c r="JU321" s="107"/>
      <c r="JV321" s="107"/>
      <c r="JW321" s="107"/>
      <c r="JX321" s="107"/>
      <c r="JY321" s="107"/>
      <c r="JZ321" s="107"/>
      <c r="KA321" s="107"/>
      <c r="KB321" s="107"/>
      <c r="KC321" s="107"/>
      <c r="KD321" s="107"/>
      <c r="KE321" s="107"/>
      <c r="KF321" s="107"/>
      <c r="KG321" s="107"/>
      <c r="KH321" s="107"/>
      <c r="KI321" s="107"/>
      <c r="KJ321" s="107"/>
      <c r="KK321" s="107"/>
      <c r="KL321" s="107"/>
      <c r="KM321" s="107"/>
      <c r="KN321" s="107"/>
      <c r="KO321" s="107"/>
      <c r="KP321" s="107"/>
      <c r="KQ321" s="107"/>
      <c r="KR321" s="107"/>
      <c r="KS321" s="107"/>
      <c r="KT321" s="107"/>
      <c r="KU321" s="107"/>
      <c r="KV321" s="107"/>
      <c r="KW321" s="107"/>
      <c r="KX321" s="107"/>
      <c r="KY321" s="107"/>
      <c r="KZ321" s="107"/>
      <c r="LA321" s="107"/>
      <c r="LB321" s="107"/>
      <c r="LC321" s="107"/>
      <c r="LD321" s="107"/>
      <c r="LE321" s="107"/>
      <c r="LF321" s="107"/>
      <c r="LG321" s="107"/>
      <c r="LH321" s="107"/>
      <c r="LI321" s="107"/>
      <c r="LJ321" s="107"/>
      <c r="LK321" s="107"/>
      <c r="LL321" s="107"/>
      <c r="LM321" s="107"/>
      <c r="LN321" s="107"/>
      <c r="LO321" s="107"/>
      <c r="LP321" s="107"/>
      <c r="LQ321" s="107"/>
      <c r="LR321" s="107"/>
      <c r="LS321" s="107"/>
      <c r="LT321" s="107"/>
      <c r="LU321" s="107"/>
      <c r="LV321" s="107"/>
      <c r="LW321" s="107"/>
      <c r="LX321" s="107"/>
      <c r="LY321" s="107"/>
      <c r="LZ321" s="107"/>
      <c r="MA321" s="107"/>
      <c r="MB321" s="107"/>
      <c r="MC321" s="107"/>
      <c r="MD321" s="107"/>
      <c r="ME321" s="107"/>
      <c r="MF321" s="107"/>
      <c r="MG321" s="107"/>
      <c r="MH321" s="107"/>
      <c r="MI321" s="107"/>
      <c r="MJ321" s="107"/>
      <c r="MK321" s="107"/>
      <c r="ML321" s="107"/>
      <c r="MM321" s="107"/>
      <c r="MN321" s="107"/>
      <c r="MO321" s="107"/>
      <c r="MP321" s="107"/>
      <c r="MQ321" s="107"/>
      <c r="MR321" s="107"/>
      <c r="MS321" s="107"/>
      <c r="MT321" s="107"/>
      <c r="MU321" s="107"/>
      <c r="MV321" s="107"/>
      <c r="MW321" s="107"/>
      <c r="MX321" s="107"/>
      <c r="MY321" s="107"/>
      <c r="MZ321" s="107"/>
      <c r="NA321" s="107"/>
      <c r="NB321" s="107"/>
      <c r="NC321" s="107"/>
      <c r="ND321" s="107"/>
      <c r="NE321" s="107"/>
      <c r="NF321" s="107"/>
      <c r="NG321" s="107"/>
      <c r="NH321" s="107"/>
      <c r="NI321" s="107"/>
      <c r="NJ321" s="107"/>
      <c r="NK321" s="107"/>
      <c r="NL321" s="107"/>
      <c r="NM321" s="107"/>
      <c r="NN321" s="107"/>
      <c r="NO321" s="107"/>
      <c r="NP321" s="107"/>
      <c r="NQ321" s="107"/>
      <c r="NR321" s="107"/>
      <c r="NS321" s="107"/>
      <c r="NT321" s="107"/>
      <c r="NU321" s="107"/>
      <c r="NV321" s="107"/>
      <c r="NW321" s="107"/>
      <c r="NX321" s="107"/>
      <c r="NY321" s="107"/>
      <c r="NZ321" s="107"/>
      <c r="OA321" s="107"/>
      <c r="OB321" s="107"/>
      <c r="OC321" s="107"/>
      <c r="OD321" s="107"/>
      <c r="OE321" s="107"/>
      <c r="OF321" s="107"/>
      <c r="OG321" s="107"/>
      <c r="OH321" s="107"/>
      <c r="OI321" s="107"/>
      <c r="OJ321" s="107"/>
      <c r="OK321" s="107"/>
      <c r="OL321" s="107"/>
      <c r="OM321" s="107"/>
      <c r="ON321" s="107"/>
      <c r="OO321" s="107"/>
      <c r="OP321" s="107"/>
      <c r="OQ321" s="107"/>
      <c r="OR321" s="107"/>
      <c r="OS321" s="107"/>
      <c r="OT321" s="107"/>
      <c r="OU321" s="107"/>
      <c r="OV321" s="107"/>
      <c r="OW321" s="107"/>
      <c r="OX321" s="107"/>
      <c r="OY321" s="107"/>
      <c r="OZ321" s="107"/>
      <c r="PA321" s="107"/>
      <c r="PB321" s="107"/>
      <c r="PC321" s="107"/>
      <c r="PD321" s="107"/>
      <c r="PE321" s="107"/>
      <c r="PF321" s="107"/>
      <c r="PG321" s="107"/>
      <c r="PH321" s="107"/>
      <c r="PI321" s="107"/>
      <c r="PJ321" s="107"/>
      <c r="PK321" s="107"/>
      <c r="PL321" s="107"/>
      <c r="PM321" s="107"/>
      <c r="PN321" s="107"/>
      <c r="PO321" s="107"/>
      <c r="PP321" s="107"/>
      <c r="PQ321" s="107"/>
      <c r="PR321" s="107"/>
      <c r="PS321" s="107"/>
      <c r="PT321" s="107"/>
      <c r="PU321" s="107"/>
      <c r="PV321" s="107"/>
      <c r="PW321" s="107"/>
      <c r="PX321" s="107"/>
      <c r="PY321" s="107"/>
      <c r="PZ321" s="107"/>
      <c r="QA321" s="107"/>
      <c r="QB321" s="107"/>
      <c r="QC321" s="107"/>
      <c r="QD321" s="107"/>
      <c r="QE321" s="107"/>
      <c r="QF321" s="107"/>
      <c r="QG321" s="107"/>
      <c r="QH321" s="107"/>
      <c r="QI321" s="107"/>
      <c r="QJ321" s="107"/>
      <c r="QK321" s="107"/>
      <c r="QL321" s="107"/>
      <c r="QM321" s="107"/>
      <c r="QN321" s="107"/>
      <c r="QO321" s="107"/>
      <c r="QP321" s="107"/>
      <c r="QQ321" s="107"/>
      <c r="QR321" s="107"/>
      <c r="QS321" s="107"/>
      <c r="QT321" s="107"/>
      <c r="QU321" s="107"/>
      <c r="QV321" s="107"/>
      <c r="QW321" s="107"/>
      <c r="QX321" s="107"/>
      <c r="QY321" s="107"/>
      <c r="QZ321" s="107"/>
      <c r="RA321" s="107"/>
      <c r="RB321" s="107"/>
      <c r="RC321" s="107"/>
      <c r="RD321" s="107"/>
      <c r="RE321" s="107"/>
      <c r="RF321" s="107"/>
      <c r="RG321" s="107"/>
      <c r="RH321" s="107"/>
      <c r="RI321" s="107"/>
      <c r="RJ321" s="107"/>
      <c r="RK321" s="107"/>
      <c r="RL321" s="107"/>
      <c r="RM321" s="107"/>
      <c r="RN321" s="107"/>
      <c r="RO321" s="107"/>
      <c r="RP321" s="107"/>
      <c r="RQ321" s="107"/>
      <c r="RR321" s="107"/>
      <c r="RS321" s="107"/>
      <c r="RT321" s="107"/>
      <c r="RU321" s="107"/>
      <c r="RV321" s="107"/>
      <c r="RW321" s="107"/>
      <c r="RX321" s="107"/>
      <c r="RY321" s="107"/>
      <c r="RZ321" s="107"/>
      <c r="SA321" s="107"/>
      <c r="SB321" s="107"/>
      <c r="SC321" s="107"/>
      <c r="SD321" s="107"/>
      <c r="SE321" s="107"/>
      <c r="SF321" s="107"/>
      <c r="SG321" s="107"/>
      <c r="SH321" s="107"/>
      <c r="SI321" s="107"/>
      <c r="SJ321" s="107"/>
      <c r="SK321" s="107"/>
      <c r="SL321" s="107"/>
      <c r="SM321" s="107"/>
      <c r="SN321" s="107"/>
      <c r="SO321" s="107"/>
      <c r="SP321" s="107"/>
      <c r="SQ321" s="107"/>
      <c r="SR321" s="107"/>
      <c r="SS321" s="107"/>
      <c r="ST321" s="107"/>
      <c r="SU321" s="107"/>
      <c r="SV321" s="107"/>
      <c r="SW321" s="107"/>
      <c r="SX321" s="107"/>
      <c r="SY321" s="107"/>
      <c r="SZ321" s="107"/>
      <c r="TA321" s="107"/>
      <c r="TB321" s="107"/>
      <c r="TC321" s="107"/>
      <c r="TD321" s="107"/>
      <c r="TE321" s="107"/>
      <c r="TF321" s="107"/>
      <c r="TG321" s="107"/>
      <c r="TH321" s="107"/>
      <c r="TI321" s="107"/>
      <c r="TJ321" s="107"/>
      <c r="TK321" s="107"/>
      <c r="TL321" s="107"/>
      <c r="TM321" s="107"/>
      <c r="TN321" s="107"/>
      <c r="TO321" s="107"/>
      <c r="TP321" s="107"/>
      <c r="TQ321" s="107"/>
      <c r="TR321" s="107"/>
      <c r="TS321" s="107"/>
      <c r="TT321" s="107"/>
      <c r="TU321" s="107"/>
      <c r="TV321" s="107"/>
      <c r="TW321" s="107"/>
      <c r="TX321" s="107"/>
      <c r="TY321" s="107"/>
      <c r="TZ321" s="107"/>
      <c r="UA321" s="107"/>
      <c r="UB321" s="107"/>
      <c r="UC321" s="107"/>
      <c r="UD321" s="107"/>
      <c r="UE321" s="107"/>
      <c r="UF321" s="107"/>
      <c r="UG321" s="107"/>
      <c r="UH321" s="107"/>
      <c r="UI321" s="107"/>
      <c r="UJ321" s="107"/>
      <c r="UK321" s="107"/>
      <c r="UL321" s="107"/>
      <c r="UM321" s="107"/>
      <c r="UN321" s="107"/>
      <c r="UO321" s="107"/>
      <c r="UP321" s="107"/>
      <c r="UQ321" s="107"/>
      <c r="UR321" s="107"/>
      <c r="US321" s="107"/>
      <c r="UT321" s="107"/>
      <c r="UU321" s="107"/>
      <c r="UV321" s="107"/>
      <c r="UW321" s="107"/>
      <c r="UX321" s="107"/>
      <c r="UY321" s="107"/>
      <c r="UZ321" s="107"/>
      <c r="VA321" s="107"/>
      <c r="VB321" s="107"/>
      <c r="VC321" s="107"/>
      <c r="VD321" s="107"/>
      <c r="VE321" s="107"/>
      <c r="VF321" s="107"/>
      <c r="VG321" s="107"/>
      <c r="VH321" s="107"/>
      <c r="VI321" s="107"/>
      <c r="VJ321" s="107"/>
      <c r="VK321" s="107"/>
      <c r="VL321" s="107"/>
      <c r="VM321" s="107"/>
      <c r="VN321" s="107"/>
      <c r="VO321" s="107"/>
      <c r="VP321" s="107"/>
      <c r="VQ321" s="107"/>
      <c r="VR321" s="107"/>
      <c r="VS321" s="107"/>
      <c r="VT321" s="107"/>
      <c r="VU321" s="107"/>
      <c r="VV321" s="107"/>
      <c r="VW321" s="107"/>
      <c r="VX321" s="107"/>
      <c r="VY321" s="107"/>
      <c r="VZ321" s="107"/>
      <c r="WA321" s="107"/>
      <c r="WB321" s="107"/>
      <c r="WC321" s="107"/>
      <c r="WD321" s="107"/>
      <c r="WE321" s="107"/>
      <c r="WF321" s="107"/>
      <c r="WG321" s="107"/>
      <c r="WH321" s="107"/>
      <c r="WI321" s="107"/>
      <c r="WJ321" s="107"/>
      <c r="WK321" s="107"/>
      <c r="WL321" s="107"/>
      <c r="WM321" s="107"/>
      <c r="WN321" s="107"/>
      <c r="WO321" s="107"/>
      <c r="WP321" s="107"/>
      <c r="WQ321" s="107"/>
      <c r="WR321" s="107"/>
      <c r="WS321" s="107"/>
      <c r="WT321" s="107"/>
      <c r="WU321" s="107"/>
      <c r="WV321" s="107"/>
      <c r="WW321" s="107"/>
      <c r="WX321" s="107"/>
      <c r="WY321" s="107"/>
      <c r="WZ321" s="107"/>
      <c r="XA321" s="107"/>
      <c r="XB321" s="107"/>
      <c r="XC321" s="107"/>
      <c r="XD321" s="107"/>
      <c r="XE321" s="107"/>
      <c r="XF321" s="107"/>
      <c r="XG321" s="107"/>
      <c r="XH321" s="107"/>
      <c r="XI321" s="107"/>
      <c r="XJ321" s="107"/>
      <c r="XK321" s="107"/>
      <c r="XL321" s="107"/>
      <c r="XM321" s="107"/>
      <c r="XN321" s="107"/>
      <c r="XO321" s="107"/>
      <c r="XP321" s="107"/>
      <c r="XQ321" s="107"/>
      <c r="XR321" s="107"/>
      <c r="XS321" s="107"/>
      <c r="XT321" s="107"/>
      <c r="XU321" s="107"/>
      <c r="XV321" s="107"/>
      <c r="XW321" s="107"/>
      <c r="XX321" s="107"/>
      <c r="XY321" s="107"/>
      <c r="XZ321" s="107"/>
      <c r="YA321" s="107"/>
      <c r="YB321" s="107"/>
      <c r="YC321" s="107"/>
      <c r="YD321" s="107"/>
      <c r="YE321" s="107"/>
      <c r="YF321" s="107"/>
      <c r="YG321" s="107"/>
      <c r="YH321" s="107"/>
      <c r="YI321" s="107"/>
      <c r="YJ321" s="107"/>
      <c r="YK321" s="107"/>
      <c r="YL321" s="107"/>
      <c r="YM321" s="107"/>
      <c r="YN321" s="107"/>
      <c r="YO321" s="107"/>
      <c r="YP321" s="107"/>
      <c r="YQ321" s="107"/>
      <c r="YR321" s="107"/>
      <c r="YS321" s="107"/>
      <c r="YT321" s="107"/>
      <c r="YU321" s="107"/>
      <c r="YV321" s="107"/>
      <c r="YW321" s="107"/>
      <c r="YX321" s="107"/>
      <c r="YY321" s="107"/>
      <c r="YZ321" s="107"/>
      <c r="ZA321" s="107"/>
      <c r="ZB321" s="107"/>
      <c r="ZC321" s="107"/>
      <c r="ZD321" s="107"/>
      <c r="ZE321" s="107"/>
      <c r="ZF321" s="107"/>
      <c r="ZG321" s="107"/>
      <c r="ZH321" s="107"/>
      <c r="ZI321" s="107"/>
      <c r="ZJ321" s="107"/>
      <c r="ZK321" s="107"/>
      <c r="ZL321" s="107"/>
      <c r="ZM321" s="107"/>
      <c r="ZN321" s="107"/>
      <c r="ZO321" s="107"/>
      <c r="ZP321" s="107"/>
      <c r="ZQ321" s="107"/>
      <c r="ZR321" s="107"/>
      <c r="ZS321" s="107"/>
      <c r="ZT321" s="107"/>
      <c r="ZU321" s="107"/>
      <c r="ZV321" s="107"/>
      <c r="ZW321" s="107"/>
      <c r="ZX321" s="107"/>
      <c r="ZY321" s="107"/>
      <c r="ZZ321" s="107"/>
      <c r="AAA321" s="107"/>
      <c r="AAB321" s="107"/>
      <c r="AAC321" s="107"/>
      <c r="AAD321" s="107"/>
      <c r="AAE321" s="107"/>
      <c r="AAF321" s="107"/>
      <c r="AAG321" s="107"/>
      <c r="AAH321" s="107"/>
      <c r="AAI321" s="107"/>
      <c r="AAJ321" s="107"/>
      <c r="AAK321" s="107"/>
      <c r="AAL321" s="107"/>
      <c r="AAM321" s="107"/>
      <c r="AAN321" s="107"/>
      <c r="AAO321" s="107"/>
      <c r="AAP321" s="107"/>
      <c r="AAQ321" s="107"/>
      <c r="AAR321" s="107"/>
      <c r="AAS321" s="107"/>
      <c r="AAT321" s="107"/>
      <c r="AAU321" s="107"/>
      <c r="AAV321" s="107"/>
      <c r="AAW321" s="107"/>
      <c r="AAX321" s="107"/>
      <c r="AAY321" s="107"/>
      <c r="AAZ321" s="107"/>
      <c r="ABA321" s="107"/>
      <c r="ABB321" s="107"/>
      <c r="ABC321" s="107"/>
      <c r="ABD321" s="107"/>
      <c r="ABE321" s="107"/>
      <c r="ABF321" s="107"/>
      <c r="ABG321" s="107"/>
      <c r="ABH321" s="107"/>
      <c r="ABI321" s="107"/>
      <c r="ABJ321" s="107"/>
      <c r="ABK321" s="107"/>
      <c r="ABL321" s="107"/>
      <c r="ABM321" s="107"/>
      <c r="ABN321" s="107"/>
      <c r="ABO321" s="107"/>
      <c r="ABP321" s="107"/>
      <c r="ABQ321" s="107"/>
      <c r="ABR321" s="107"/>
      <c r="ABS321" s="107"/>
      <c r="ABT321" s="107"/>
      <c r="ABU321" s="107"/>
      <c r="ABV321" s="107"/>
      <c r="ABW321" s="107"/>
      <c r="ABX321" s="107"/>
      <c r="ABY321" s="107"/>
      <c r="ABZ321" s="107"/>
      <c r="ACA321" s="107"/>
      <c r="ACB321" s="107"/>
      <c r="ACC321" s="107"/>
      <c r="ACD321" s="107"/>
      <c r="ACE321" s="107"/>
      <c r="ACF321" s="107"/>
      <c r="ACG321" s="107"/>
      <c r="ACH321" s="107"/>
      <c r="ACI321" s="107"/>
      <c r="ACJ321" s="107"/>
      <c r="ACK321" s="107"/>
      <c r="ACL321" s="107"/>
      <c r="ACM321" s="107"/>
      <c r="ACN321" s="107"/>
      <c r="ACO321" s="107"/>
      <c r="ACP321" s="107"/>
      <c r="ACQ321" s="107"/>
      <c r="ACR321" s="107"/>
      <c r="ACS321" s="107"/>
      <c r="ACT321" s="107"/>
      <c r="ACU321" s="107"/>
      <c r="ACV321" s="107"/>
      <c r="ACW321" s="107"/>
      <c r="ACX321" s="107"/>
      <c r="ACY321" s="107"/>
      <c r="ACZ321" s="107"/>
      <c r="ADA321" s="107"/>
    </row>
    <row r="322" spans="1:786" s="1" customFormat="1" ht="24" x14ac:dyDescent="0.3">
      <c r="A322" s="42">
        <v>3</v>
      </c>
      <c r="B322" s="46" t="s">
        <v>908</v>
      </c>
      <c r="C322" s="32"/>
      <c r="D322" s="89"/>
      <c r="E322" s="126"/>
      <c r="F322" s="127"/>
      <c r="G322" s="81"/>
      <c r="H322" s="25">
        <v>1</v>
      </c>
      <c r="I322" s="25" t="s">
        <v>51</v>
      </c>
      <c r="J322" s="25" t="s">
        <v>360</v>
      </c>
      <c r="K322" s="27">
        <v>1969</v>
      </c>
      <c r="L322" s="25">
        <v>1969</v>
      </c>
      <c r="M322" s="128"/>
      <c r="N322" s="128"/>
      <c r="O322" s="129"/>
      <c r="P322" s="31" t="s">
        <v>909</v>
      </c>
      <c r="Q322" s="32" t="s">
        <v>910</v>
      </c>
      <c r="R322" s="33"/>
      <c r="S322" s="34"/>
      <c r="T322" s="35"/>
      <c r="U322" s="35"/>
      <c r="V322" s="35"/>
      <c r="W322" s="35"/>
      <c r="X322" s="35"/>
      <c r="Y322" s="35"/>
      <c r="Z322" s="35"/>
      <c r="AA322" s="65"/>
      <c r="AB322" s="36">
        <f t="shared" si="70"/>
        <v>0</v>
      </c>
      <c r="AC322" s="36">
        <f t="shared" si="71"/>
        <v>0</v>
      </c>
      <c r="AD322" s="36">
        <f t="shared" si="72"/>
        <v>0</v>
      </c>
      <c r="AE322" s="36">
        <f t="shared" si="73"/>
        <v>0</v>
      </c>
      <c r="AF322" s="37"/>
      <c r="AG322" s="37">
        <f t="shared" si="74"/>
        <v>0</v>
      </c>
      <c r="AH322" s="37">
        <f t="shared" si="75"/>
        <v>0</v>
      </c>
      <c r="AI322" s="37">
        <f t="shared" si="76"/>
        <v>0</v>
      </c>
    </row>
    <row r="323" spans="1:786" s="1" customFormat="1" ht="24" x14ac:dyDescent="0.3">
      <c r="A323" s="44">
        <v>4</v>
      </c>
      <c r="B323" s="46" t="s">
        <v>911</v>
      </c>
      <c r="C323" s="24" t="s">
        <v>239</v>
      </c>
      <c r="D323" s="25" t="s">
        <v>43</v>
      </c>
      <c r="E323" s="25" t="s">
        <v>330</v>
      </c>
      <c r="F323" s="25">
        <v>43</v>
      </c>
      <c r="G323" s="81">
        <v>1230000</v>
      </c>
      <c r="H323" s="25">
        <v>1</v>
      </c>
      <c r="I323" s="25" t="s">
        <v>44</v>
      </c>
      <c r="J323" s="25" t="s">
        <v>57</v>
      </c>
      <c r="K323" s="27">
        <v>1969</v>
      </c>
      <c r="L323" s="93">
        <v>1969</v>
      </c>
      <c r="M323" s="29"/>
      <c r="N323" s="30"/>
      <c r="O323" s="30"/>
      <c r="P323" s="31" t="s">
        <v>32</v>
      </c>
      <c r="Q323" s="32" t="s">
        <v>912</v>
      </c>
      <c r="R323" s="33" t="s">
        <v>398</v>
      </c>
      <c r="S323" s="34" t="str">
        <f>C323</f>
        <v>P</v>
      </c>
      <c r="T323" s="35"/>
      <c r="U323" s="35"/>
      <c r="V323" s="35"/>
      <c r="W323" s="35"/>
      <c r="X323" s="35"/>
      <c r="Y323" s="35"/>
      <c r="Z323" s="35"/>
      <c r="AB323" s="36">
        <f t="shared" si="70"/>
        <v>0</v>
      </c>
      <c r="AC323" s="36">
        <f t="shared" si="71"/>
        <v>0</v>
      </c>
      <c r="AD323" s="36">
        <f t="shared" si="72"/>
        <v>0</v>
      </c>
      <c r="AE323" s="36">
        <f t="shared" si="73"/>
        <v>0</v>
      </c>
      <c r="AF323" s="37"/>
      <c r="AG323" s="37">
        <f t="shared" si="74"/>
        <v>0</v>
      </c>
      <c r="AH323" s="37">
        <f t="shared" si="75"/>
        <v>0</v>
      </c>
      <c r="AI323" s="37">
        <f t="shared" si="76"/>
        <v>0</v>
      </c>
    </row>
    <row r="324" spans="1:786" s="1" customFormat="1" ht="15.6" x14ac:dyDescent="0.3">
      <c r="A324" s="42">
        <v>3</v>
      </c>
      <c r="B324" s="46" t="s">
        <v>913</v>
      </c>
      <c r="C324" s="24" t="s">
        <v>421</v>
      </c>
      <c r="D324" s="25"/>
      <c r="E324" s="25"/>
      <c r="F324" s="25"/>
      <c r="G324" s="81"/>
      <c r="H324" s="25">
        <v>1</v>
      </c>
      <c r="I324" s="25" t="s">
        <v>44</v>
      </c>
      <c r="J324" s="25" t="s">
        <v>100</v>
      </c>
      <c r="K324" s="27">
        <v>1968</v>
      </c>
      <c r="L324" s="28">
        <v>24876</v>
      </c>
      <c r="M324" s="29"/>
      <c r="N324" s="30"/>
      <c r="O324" s="30"/>
      <c r="P324" s="31" t="s">
        <v>32</v>
      </c>
      <c r="Q324" s="32" t="s">
        <v>914</v>
      </c>
      <c r="R324" s="33"/>
      <c r="S324" s="34" t="str">
        <f>C324</f>
        <v>?</v>
      </c>
      <c r="T324" s="35"/>
      <c r="U324" s="35"/>
      <c r="V324" s="35"/>
      <c r="W324" s="35"/>
      <c r="X324" s="35"/>
      <c r="Y324" s="35"/>
      <c r="Z324" s="35"/>
      <c r="AB324" s="36">
        <f t="shared" si="70"/>
        <v>0</v>
      </c>
      <c r="AC324" s="36">
        <f t="shared" si="71"/>
        <v>0</v>
      </c>
      <c r="AD324" s="36">
        <f t="shared" si="72"/>
        <v>0</v>
      </c>
      <c r="AE324" s="36">
        <f t="shared" si="73"/>
        <v>0</v>
      </c>
      <c r="AF324" s="37"/>
      <c r="AG324" s="37">
        <f t="shared" si="74"/>
        <v>0</v>
      </c>
      <c r="AH324" s="37">
        <f t="shared" si="75"/>
        <v>0</v>
      </c>
      <c r="AI324" s="37">
        <f t="shared" si="76"/>
        <v>0</v>
      </c>
    </row>
    <row r="325" spans="1:786" s="1" customFormat="1" ht="24.6" customHeight="1" x14ac:dyDescent="0.3">
      <c r="A325" s="42">
        <v>3</v>
      </c>
      <c r="B325" s="46" t="s">
        <v>915</v>
      </c>
      <c r="C325" s="24"/>
      <c r="D325" s="25" t="s">
        <v>176</v>
      </c>
      <c r="E325" s="25"/>
      <c r="F325" s="25">
        <v>80</v>
      </c>
      <c r="G325" s="81"/>
      <c r="H325" s="25">
        <v>1</v>
      </c>
      <c r="I325" s="25" t="s">
        <v>51</v>
      </c>
      <c r="J325" s="25" t="s">
        <v>360</v>
      </c>
      <c r="K325" s="27">
        <v>1968</v>
      </c>
      <c r="L325" s="93">
        <v>1969</v>
      </c>
      <c r="M325" s="29"/>
      <c r="N325" s="30"/>
      <c r="O325" s="30"/>
      <c r="P325" s="31" t="s">
        <v>916</v>
      </c>
      <c r="Q325" s="32" t="s">
        <v>917</v>
      </c>
      <c r="R325" s="33"/>
      <c r="S325" s="34"/>
      <c r="T325" s="35"/>
      <c r="U325" s="35"/>
      <c r="V325" s="35"/>
      <c r="W325" s="35"/>
      <c r="X325" s="35"/>
      <c r="Y325" s="35"/>
      <c r="Z325" s="35"/>
      <c r="AA325" s="130"/>
      <c r="AB325" s="36">
        <f t="shared" si="70"/>
        <v>0</v>
      </c>
      <c r="AC325" s="36">
        <f t="shared" si="71"/>
        <v>0</v>
      </c>
      <c r="AD325" s="36">
        <f t="shared" si="72"/>
        <v>0</v>
      </c>
      <c r="AE325" s="36">
        <f t="shared" si="73"/>
        <v>0</v>
      </c>
      <c r="AF325" s="37"/>
      <c r="AG325" s="37">
        <f t="shared" si="74"/>
        <v>0</v>
      </c>
      <c r="AH325" s="37">
        <f t="shared" si="75"/>
        <v>0</v>
      </c>
      <c r="AI325" s="37">
        <f t="shared" si="76"/>
        <v>0</v>
      </c>
    </row>
    <row r="326" spans="1:786" s="1" customFormat="1" ht="24" x14ac:dyDescent="0.3">
      <c r="A326" s="42">
        <v>3</v>
      </c>
      <c r="B326" s="46" t="s">
        <v>918</v>
      </c>
      <c r="C326" s="24" t="s">
        <v>266</v>
      </c>
      <c r="D326" s="25" t="s">
        <v>176</v>
      </c>
      <c r="E326" s="25" t="s">
        <v>194</v>
      </c>
      <c r="F326" s="25">
        <v>12</v>
      </c>
      <c r="G326" s="81">
        <v>300000</v>
      </c>
      <c r="H326" s="25">
        <v>1</v>
      </c>
      <c r="I326" s="25" t="s">
        <v>44</v>
      </c>
      <c r="J326" s="25" t="s">
        <v>360</v>
      </c>
      <c r="K326" s="27">
        <v>1968</v>
      </c>
      <c r="L326" s="93">
        <v>1968</v>
      </c>
      <c r="M326" s="29">
        <v>90000</v>
      </c>
      <c r="N326" s="30">
        <v>0.15</v>
      </c>
      <c r="O326" s="30"/>
      <c r="P326" s="31" t="s">
        <v>503</v>
      </c>
      <c r="Q326" s="32" t="s">
        <v>919</v>
      </c>
      <c r="R326" s="33"/>
      <c r="S326" s="34" t="str">
        <f>C326</f>
        <v>Pb Zn</v>
      </c>
      <c r="T326" s="35"/>
      <c r="U326" s="35"/>
      <c r="V326" s="35"/>
      <c r="W326" s="35"/>
      <c r="X326" s="35"/>
      <c r="Y326" s="35"/>
      <c r="Z326" s="35"/>
      <c r="AB326" s="36">
        <f t="shared" si="70"/>
        <v>4.7452011517130438E-2</v>
      </c>
      <c r="AC326" s="36">
        <f t="shared" si="71"/>
        <v>3.8461538461538459E-3</v>
      </c>
      <c r="AD326" s="36">
        <f t="shared" si="72"/>
        <v>0</v>
      </c>
      <c r="AE326" s="36">
        <f t="shared" si="73"/>
        <v>5.1298165363284284E-2</v>
      </c>
      <c r="AF326" s="37"/>
      <c r="AG326" s="37">
        <f t="shared" si="74"/>
        <v>0</v>
      </c>
      <c r="AH326" s="37">
        <f t="shared" si="75"/>
        <v>0</v>
      </c>
      <c r="AI326" s="37">
        <f t="shared" si="76"/>
        <v>5.1298165363284284E-2</v>
      </c>
    </row>
    <row r="327" spans="1:786" s="1" customFormat="1" ht="15.6" x14ac:dyDescent="0.3">
      <c r="A327" s="42">
        <v>3</v>
      </c>
      <c r="B327" s="46" t="s">
        <v>920</v>
      </c>
      <c r="C327" s="24" t="s">
        <v>239</v>
      </c>
      <c r="D327" s="25"/>
      <c r="E327" s="25"/>
      <c r="F327" s="25"/>
      <c r="G327" s="81"/>
      <c r="H327" s="25">
        <v>1</v>
      </c>
      <c r="I327" s="25" t="s">
        <v>44</v>
      </c>
      <c r="J327" s="25" t="s">
        <v>208</v>
      </c>
      <c r="K327" s="27">
        <v>1968</v>
      </c>
      <c r="L327" s="93">
        <v>1968</v>
      </c>
      <c r="M327" s="29"/>
      <c r="N327" s="30"/>
      <c r="O327" s="30"/>
      <c r="P327" s="31" t="s">
        <v>32</v>
      </c>
      <c r="Q327" s="32" t="s">
        <v>921</v>
      </c>
      <c r="R327" s="33" t="s">
        <v>398</v>
      </c>
      <c r="S327" s="34" t="str">
        <f>C327</f>
        <v>P</v>
      </c>
      <c r="T327" s="35"/>
      <c r="U327" s="35"/>
      <c r="V327" s="35"/>
      <c r="W327" s="35"/>
      <c r="X327" s="35"/>
      <c r="Y327" s="35"/>
      <c r="Z327" s="35"/>
      <c r="AB327" s="36">
        <f t="shared" si="70"/>
        <v>0</v>
      </c>
      <c r="AC327" s="36">
        <f t="shared" si="71"/>
        <v>0</v>
      </c>
      <c r="AD327" s="36">
        <f t="shared" si="72"/>
        <v>0</v>
      </c>
      <c r="AE327" s="36">
        <f t="shared" si="73"/>
        <v>0</v>
      </c>
      <c r="AF327" s="37"/>
      <c r="AG327" s="37">
        <f t="shared" si="74"/>
        <v>0</v>
      </c>
      <c r="AH327" s="37">
        <f t="shared" si="75"/>
        <v>0</v>
      </c>
      <c r="AI327" s="37">
        <f t="shared" si="76"/>
        <v>0</v>
      </c>
    </row>
    <row r="328" spans="1:786" s="1" customFormat="1" ht="15.6" x14ac:dyDescent="0.3">
      <c r="A328" s="44">
        <v>4</v>
      </c>
      <c r="B328" s="46" t="s">
        <v>922</v>
      </c>
      <c r="C328" s="24" t="s">
        <v>826</v>
      </c>
      <c r="D328" s="25" t="s">
        <v>176</v>
      </c>
      <c r="E328" s="25" t="s">
        <v>194</v>
      </c>
      <c r="F328" s="25">
        <v>30</v>
      </c>
      <c r="G328" s="81"/>
      <c r="H328" s="25">
        <v>3</v>
      </c>
      <c r="I328" s="25" t="s">
        <v>208</v>
      </c>
      <c r="J328" s="25" t="s">
        <v>208</v>
      </c>
      <c r="K328" s="27">
        <v>1968</v>
      </c>
      <c r="L328" s="93">
        <v>1968</v>
      </c>
      <c r="M328" s="29"/>
      <c r="N328" s="30"/>
      <c r="O328" s="30"/>
      <c r="P328" s="31" t="s">
        <v>32</v>
      </c>
      <c r="Q328" s="32" t="s">
        <v>923</v>
      </c>
      <c r="R328" s="33" t="s">
        <v>398</v>
      </c>
      <c r="S328" s="34" t="str">
        <f>C328</f>
        <v>K</v>
      </c>
      <c r="T328" s="35"/>
      <c r="U328" s="35"/>
      <c r="V328" s="35"/>
      <c r="W328" s="35"/>
      <c r="X328" s="35"/>
      <c r="Y328" s="35"/>
      <c r="Z328" s="35"/>
      <c r="AB328" s="36">
        <f t="shared" si="70"/>
        <v>0</v>
      </c>
      <c r="AC328" s="36">
        <f t="shared" si="71"/>
        <v>0</v>
      </c>
      <c r="AD328" s="36">
        <f t="shared" si="72"/>
        <v>0</v>
      </c>
      <c r="AE328" s="36">
        <f t="shared" si="73"/>
        <v>0</v>
      </c>
      <c r="AF328" s="37"/>
      <c r="AG328" s="37">
        <f t="shared" si="74"/>
        <v>0</v>
      </c>
      <c r="AH328" s="37">
        <f t="shared" si="75"/>
        <v>0</v>
      </c>
      <c r="AI328" s="37">
        <f t="shared" si="76"/>
        <v>0</v>
      </c>
    </row>
    <row r="329" spans="1:786" s="1" customFormat="1" ht="36" x14ac:dyDescent="0.3">
      <c r="A329" s="131">
        <v>1</v>
      </c>
      <c r="B329" s="46" t="s">
        <v>924</v>
      </c>
      <c r="C329" s="24" t="s">
        <v>56</v>
      </c>
      <c r="D329" s="25" t="s">
        <v>176</v>
      </c>
      <c r="E329" s="25" t="s">
        <v>330</v>
      </c>
      <c r="F329" s="25"/>
      <c r="G329" s="81">
        <v>16000000</v>
      </c>
      <c r="H329" s="25">
        <v>1</v>
      </c>
      <c r="I329" s="25" t="s">
        <v>44</v>
      </c>
      <c r="J329" s="25" t="s">
        <v>475</v>
      </c>
      <c r="K329" s="27">
        <v>1967</v>
      </c>
      <c r="L329" s="93">
        <v>1967</v>
      </c>
      <c r="M329" s="29">
        <v>4600000</v>
      </c>
      <c r="N329" s="30">
        <v>15</v>
      </c>
      <c r="O329" s="30">
        <v>18</v>
      </c>
      <c r="P329" s="31" t="s">
        <v>925</v>
      </c>
      <c r="Q329" s="32" t="s">
        <v>926</v>
      </c>
      <c r="R329" s="33"/>
      <c r="S329" s="34" t="s">
        <v>56</v>
      </c>
      <c r="T329" s="35"/>
      <c r="U329" s="35"/>
      <c r="V329" s="35"/>
      <c r="W329" s="35"/>
      <c r="X329" s="35"/>
      <c r="Y329" s="35"/>
      <c r="Z329" s="35"/>
      <c r="AA329" s="65"/>
      <c r="AB329" s="36">
        <f t="shared" si="70"/>
        <v>2.4253250330977782</v>
      </c>
      <c r="AC329" s="36">
        <f t="shared" si="71"/>
        <v>0.38461538461538464</v>
      </c>
      <c r="AD329" s="36">
        <f t="shared" si="72"/>
        <v>1.2857142857142858</v>
      </c>
      <c r="AE329" s="36">
        <f t="shared" si="73"/>
        <v>4.0956547034274484</v>
      </c>
      <c r="AF329" s="37"/>
      <c r="AG329" s="37">
        <f t="shared" si="74"/>
        <v>4.0956547034274484</v>
      </c>
      <c r="AH329" s="37">
        <f t="shared" si="75"/>
        <v>0</v>
      </c>
      <c r="AI329" s="37">
        <f t="shared" si="76"/>
        <v>0</v>
      </c>
    </row>
    <row r="330" spans="1:786" s="1" customFormat="1" ht="15.6" x14ac:dyDescent="0.3">
      <c r="A330" s="42">
        <v>3</v>
      </c>
      <c r="B330" s="46" t="s">
        <v>927</v>
      </c>
      <c r="C330" s="24" t="s">
        <v>208</v>
      </c>
      <c r="D330" s="25"/>
      <c r="E330" s="25"/>
      <c r="F330" s="25"/>
      <c r="G330" s="81"/>
      <c r="H330" s="25">
        <v>1</v>
      </c>
      <c r="I330" s="25" t="s">
        <v>44</v>
      </c>
      <c r="J330" s="25" t="s">
        <v>208</v>
      </c>
      <c r="K330" s="27">
        <v>1967</v>
      </c>
      <c r="L330" s="28">
        <v>24655</v>
      </c>
      <c r="M330" s="29">
        <v>12000</v>
      </c>
      <c r="N330" s="30"/>
      <c r="O330" s="30"/>
      <c r="P330" s="31" t="s">
        <v>32</v>
      </c>
      <c r="Q330" s="32" t="s">
        <v>928</v>
      </c>
      <c r="R330" s="33"/>
      <c r="S330" s="34" t="str">
        <f t="shared" ref="S330:S375" si="77">C330</f>
        <v>U</v>
      </c>
      <c r="T330" s="35"/>
      <c r="U330" s="35"/>
      <c r="V330" s="35"/>
      <c r="W330" s="35"/>
      <c r="X330" s="35"/>
      <c r="Y330" s="35"/>
      <c r="Z330" s="35"/>
      <c r="AB330" s="36">
        <f t="shared" si="70"/>
        <v>6.3269348689507249E-3</v>
      </c>
      <c r="AC330" s="36">
        <f t="shared" si="71"/>
        <v>0</v>
      </c>
      <c r="AD330" s="36">
        <f t="shared" si="72"/>
        <v>0</v>
      </c>
      <c r="AE330" s="36">
        <f t="shared" si="73"/>
        <v>6.3269348689507249E-3</v>
      </c>
      <c r="AF330" s="37"/>
      <c r="AG330" s="37">
        <f t="shared" si="74"/>
        <v>0</v>
      </c>
      <c r="AH330" s="37">
        <f t="shared" si="75"/>
        <v>0</v>
      </c>
      <c r="AI330" s="37">
        <f t="shared" si="76"/>
        <v>6.3269348689507249E-3</v>
      </c>
    </row>
    <row r="331" spans="1:786" s="1" customFormat="1" ht="15.6" x14ac:dyDescent="0.3">
      <c r="A331" s="58">
        <v>1</v>
      </c>
      <c r="B331" s="46" t="s">
        <v>929</v>
      </c>
      <c r="C331" s="24" t="s">
        <v>239</v>
      </c>
      <c r="D331" s="25"/>
      <c r="E331" s="25"/>
      <c r="F331" s="25"/>
      <c r="G331" s="81"/>
      <c r="H331" s="25">
        <v>1</v>
      </c>
      <c r="I331" s="25" t="s">
        <v>44</v>
      </c>
      <c r="J331" s="25" t="s">
        <v>208</v>
      </c>
      <c r="K331" s="27">
        <v>1967</v>
      </c>
      <c r="L331" s="132">
        <v>24532</v>
      </c>
      <c r="M331" s="29">
        <v>2000000</v>
      </c>
      <c r="N331" s="30"/>
      <c r="O331" s="30"/>
      <c r="P331" s="31" t="s">
        <v>496</v>
      </c>
      <c r="Q331" s="32" t="s">
        <v>930</v>
      </c>
      <c r="R331" s="33" t="s">
        <v>398</v>
      </c>
      <c r="S331" s="34" t="str">
        <f t="shared" si="77"/>
        <v>P</v>
      </c>
      <c r="T331" s="35"/>
      <c r="U331" s="35"/>
      <c r="V331" s="35"/>
      <c r="W331" s="35"/>
      <c r="X331" s="35"/>
      <c r="Y331" s="35"/>
      <c r="Z331" s="35"/>
      <c r="AB331" s="36">
        <f t="shared" si="70"/>
        <v>1.0544891448251208</v>
      </c>
      <c r="AC331" s="36">
        <f t="shared" si="71"/>
        <v>0</v>
      </c>
      <c r="AD331" s="36">
        <f t="shared" si="72"/>
        <v>0</v>
      </c>
      <c r="AE331" s="36">
        <f t="shared" si="73"/>
        <v>1.0544891448251208</v>
      </c>
      <c r="AF331" s="37"/>
      <c r="AG331" s="37">
        <f t="shared" si="74"/>
        <v>1.0544891448251208</v>
      </c>
      <c r="AH331" s="37">
        <f t="shared" si="75"/>
        <v>0</v>
      </c>
      <c r="AI331" s="37">
        <f t="shared" si="76"/>
        <v>0</v>
      </c>
    </row>
    <row r="332" spans="1:786" s="1" customFormat="1" ht="24" x14ac:dyDescent="0.3">
      <c r="A332" s="42">
        <v>3</v>
      </c>
      <c r="B332" s="46" t="s">
        <v>931</v>
      </c>
      <c r="C332" s="24" t="s">
        <v>129</v>
      </c>
      <c r="D332" s="25" t="s">
        <v>43</v>
      </c>
      <c r="E332" s="25"/>
      <c r="F332" s="25">
        <v>20</v>
      </c>
      <c r="G332" s="81"/>
      <c r="H332" s="25">
        <v>1</v>
      </c>
      <c r="I332" s="25" t="s">
        <v>44</v>
      </c>
      <c r="J332" s="25" t="s">
        <v>100</v>
      </c>
      <c r="K332" s="27">
        <v>1967</v>
      </c>
      <c r="L332" s="93">
        <v>1967</v>
      </c>
      <c r="M332" s="29"/>
      <c r="N332" s="30"/>
      <c r="O332" s="30"/>
      <c r="P332" s="31" t="s">
        <v>32</v>
      </c>
      <c r="Q332" s="32" t="s">
        <v>932</v>
      </c>
      <c r="R332" s="33" t="s">
        <v>398</v>
      </c>
      <c r="S332" s="34" t="str">
        <f t="shared" si="77"/>
        <v>Coal</v>
      </c>
      <c r="T332" s="35"/>
      <c r="U332" s="35"/>
      <c r="V332" s="35"/>
      <c r="W332" s="35"/>
      <c r="X332" s="35"/>
      <c r="Y332" s="35"/>
      <c r="Z332" s="35"/>
      <c r="AB332" s="36">
        <f t="shared" si="70"/>
        <v>0</v>
      </c>
      <c r="AC332" s="36">
        <f t="shared" si="71"/>
        <v>0</v>
      </c>
      <c r="AD332" s="36">
        <f t="shared" si="72"/>
        <v>0</v>
      </c>
      <c r="AE332" s="36">
        <f t="shared" si="73"/>
        <v>0</v>
      </c>
      <c r="AF332" s="37"/>
      <c r="AG332" s="37">
        <f t="shared" si="74"/>
        <v>0</v>
      </c>
      <c r="AH332" s="37">
        <f t="shared" si="75"/>
        <v>0</v>
      </c>
      <c r="AI332" s="37">
        <f t="shared" si="76"/>
        <v>0</v>
      </c>
    </row>
    <row r="333" spans="1:786" s="1" customFormat="1" ht="15.6" x14ac:dyDescent="0.3">
      <c r="A333" s="42">
        <v>3</v>
      </c>
      <c r="B333" s="46" t="s">
        <v>933</v>
      </c>
      <c r="C333" s="24" t="s">
        <v>129</v>
      </c>
      <c r="D333" s="25" t="s">
        <v>43</v>
      </c>
      <c r="E333" s="25" t="s">
        <v>217</v>
      </c>
      <c r="F333" s="25">
        <v>14</v>
      </c>
      <c r="G333" s="81"/>
      <c r="H333" s="25">
        <v>1</v>
      </c>
      <c r="I333" s="25" t="s">
        <v>44</v>
      </c>
      <c r="J333" s="25" t="s">
        <v>100</v>
      </c>
      <c r="K333" s="27">
        <v>1967</v>
      </c>
      <c r="L333" s="133">
        <v>1967</v>
      </c>
      <c r="M333" s="29"/>
      <c r="N333" s="30"/>
      <c r="O333" s="30"/>
      <c r="P333" s="31" t="s">
        <v>32</v>
      </c>
      <c r="Q333" s="32"/>
      <c r="R333" s="33" t="s">
        <v>398</v>
      </c>
      <c r="S333" s="34" t="str">
        <f t="shared" si="77"/>
        <v>Coal</v>
      </c>
      <c r="T333" s="35"/>
      <c r="U333" s="35"/>
      <c r="V333" s="35"/>
      <c r="W333" s="35"/>
      <c r="X333" s="35"/>
      <c r="Y333" s="35"/>
      <c r="Z333" s="35"/>
      <c r="AB333" s="36">
        <f t="shared" si="70"/>
        <v>0</v>
      </c>
      <c r="AC333" s="36">
        <f t="shared" si="71"/>
        <v>0</v>
      </c>
      <c r="AD333" s="36">
        <f t="shared" si="72"/>
        <v>0</v>
      </c>
      <c r="AE333" s="36">
        <f t="shared" si="73"/>
        <v>0</v>
      </c>
      <c r="AF333" s="37"/>
      <c r="AG333" s="37">
        <f t="shared" si="74"/>
        <v>0</v>
      </c>
      <c r="AH333" s="37">
        <f t="shared" si="75"/>
        <v>0</v>
      </c>
      <c r="AI333" s="37">
        <f t="shared" si="76"/>
        <v>0</v>
      </c>
    </row>
    <row r="334" spans="1:786" s="1" customFormat="1" ht="15.6" x14ac:dyDescent="0.3">
      <c r="A334" s="42">
        <v>3</v>
      </c>
      <c r="B334" s="46" t="s">
        <v>934</v>
      </c>
      <c r="C334" s="24" t="s">
        <v>99</v>
      </c>
      <c r="D334" s="25" t="s">
        <v>43</v>
      </c>
      <c r="E334" s="25" t="s">
        <v>330</v>
      </c>
      <c r="F334" s="25">
        <v>30</v>
      </c>
      <c r="G334" s="81"/>
      <c r="H334" s="25">
        <v>1</v>
      </c>
      <c r="I334" s="25" t="s">
        <v>44</v>
      </c>
      <c r="J334" s="25" t="s">
        <v>57</v>
      </c>
      <c r="K334" s="27">
        <v>1967</v>
      </c>
      <c r="L334" s="93">
        <v>1967</v>
      </c>
      <c r="M334" s="29"/>
      <c r="N334" s="30"/>
      <c r="O334" s="30"/>
      <c r="P334" s="31" t="s">
        <v>32</v>
      </c>
      <c r="Q334" s="32"/>
      <c r="R334" s="33" t="s">
        <v>398</v>
      </c>
      <c r="S334" s="34" t="str">
        <f t="shared" si="77"/>
        <v>Sand</v>
      </c>
      <c r="T334" s="35"/>
      <c r="U334" s="35"/>
      <c r="V334" s="35"/>
      <c r="W334" s="35"/>
      <c r="X334" s="35"/>
      <c r="Y334" s="35"/>
      <c r="Z334" s="35"/>
      <c r="AB334" s="36">
        <f t="shared" si="70"/>
        <v>0</v>
      </c>
      <c r="AC334" s="36">
        <f t="shared" si="71"/>
        <v>0</v>
      </c>
      <c r="AD334" s="36">
        <f t="shared" si="72"/>
        <v>0</v>
      </c>
      <c r="AE334" s="36">
        <f t="shared" si="73"/>
        <v>0</v>
      </c>
      <c r="AF334" s="37"/>
      <c r="AG334" s="37">
        <f t="shared" si="74"/>
        <v>0</v>
      </c>
      <c r="AH334" s="37">
        <f t="shared" si="75"/>
        <v>0</v>
      </c>
      <c r="AI334" s="37">
        <f t="shared" si="76"/>
        <v>0</v>
      </c>
    </row>
    <row r="335" spans="1:786" s="83" customFormat="1" ht="24" x14ac:dyDescent="0.3">
      <c r="A335" s="38">
        <v>5</v>
      </c>
      <c r="B335" s="46" t="s">
        <v>935</v>
      </c>
      <c r="C335" s="24" t="s">
        <v>129</v>
      </c>
      <c r="D335" s="25" t="s">
        <v>82</v>
      </c>
      <c r="E335" s="25"/>
      <c r="F335" s="25">
        <v>37</v>
      </c>
      <c r="G335" s="81">
        <v>230000</v>
      </c>
      <c r="H335" s="25">
        <v>2</v>
      </c>
      <c r="I335" s="25" t="s">
        <v>51</v>
      </c>
      <c r="J335" s="25" t="s">
        <v>208</v>
      </c>
      <c r="K335" s="27">
        <v>1966</v>
      </c>
      <c r="L335" s="28">
        <v>24401</v>
      </c>
      <c r="M335" s="29">
        <v>162000</v>
      </c>
      <c r="N335" s="30">
        <v>0.6</v>
      </c>
      <c r="O335" s="30">
        <v>144</v>
      </c>
      <c r="P335" s="31" t="s">
        <v>936</v>
      </c>
      <c r="Q335" s="32" t="s">
        <v>937</v>
      </c>
      <c r="R335" s="104" t="s">
        <v>398</v>
      </c>
      <c r="S335" s="34" t="str">
        <f t="shared" si="77"/>
        <v>Coal</v>
      </c>
      <c r="T335" s="105"/>
      <c r="U335" s="105"/>
      <c r="V335" s="105"/>
      <c r="W335" s="105"/>
      <c r="X335" s="105">
        <v>1869</v>
      </c>
      <c r="Y335" s="105"/>
      <c r="Z335" s="105"/>
      <c r="AA335" s="106"/>
      <c r="AB335" s="36">
        <f t="shared" si="70"/>
        <v>8.5413620730834791E-2</v>
      </c>
      <c r="AC335" s="36">
        <f t="shared" si="71"/>
        <v>1.5384615384615384E-2</v>
      </c>
      <c r="AD335" s="36">
        <f t="shared" si="72"/>
        <v>10.285714285714286</v>
      </c>
      <c r="AE335" s="36">
        <f t="shared" si="73"/>
        <v>10.386512521829736</v>
      </c>
      <c r="AF335" s="37"/>
      <c r="AG335" s="37">
        <f t="shared" si="74"/>
        <v>0</v>
      </c>
      <c r="AH335" s="37">
        <f t="shared" si="75"/>
        <v>0</v>
      </c>
      <c r="AI335" s="37">
        <f t="shared" si="76"/>
        <v>0</v>
      </c>
      <c r="AK335" s="1"/>
      <c r="AL335" s="1"/>
      <c r="AM335" s="1"/>
      <c r="AN335" s="1"/>
      <c r="AO335" s="1"/>
      <c r="AP335" s="1"/>
      <c r="AQ335" s="1"/>
      <c r="AR335" s="1"/>
      <c r="AS335" s="1"/>
      <c r="AT335" s="1"/>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7"/>
      <c r="DC335" s="107"/>
      <c r="DD335" s="107"/>
      <c r="DE335" s="107"/>
      <c r="DF335" s="107"/>
      <c r="DG335" s="107"/>
      <c r="DH335" s="107"/>
      <c r="DI335" s="107"/>
      <c r="DJ335" s="107"/>
      <c r="DK335" s="107"/>
      <c r="DL335" s="107"/>
      <c r="DM335" s="107"/>
      <c r="DN335" s="107"/>
      <c r="DO335" s="107"/>
      <c r="DP335" s="107"/>
      <c r="DQ335" s="107"/>
      <c r="DR335" s="107"/>
      <c r="DS335" s="107"/>
      <c r="DT335" s="107"/>
      <c r="DU335" s="107"/>
      <c r="DV335" s="107"/>
      <c r="DW335" s="107"/>
      <c r="DX335" s="107"/>
      <c r="DY335" s="107"/>
      <c r="DZ335" s="107"/>
      <c r="EA335" s="107"/>
      <c r="EB335" s="107"/>
      <c r="EC335" s="107"/>
      <c r="ED335" s="107"/>
      <c r="EE335" s="107"/>
      <c r="EF335" s="107"/>
      <c r="EG335" s="107"/>
      <c r="EH335" s="107"/>
      <c r="EI335" s="107"/>
      <c r="EJ335" s="107"/>
      <c r="EK335" s="107"/>
      <c r="EL335" s="107"/>
      <c r="EM335" s="107"/>
      <c r="EN335" s="107"/>
      <c r="EO335" s="107"/>
      <c r="EP335" s="107"/>
      <c r="EQ335" s="107"/>
      <c r="ER335" s="107"/>
      <c r="ES335" s="107"/>
      <c r="ET335" s="107"/>
      <c r="EU335" s="107"/>
      <c r="EV335" s="107"/>
      <c r="EW335" s="107"/>
      <c r="EX335" s="107"/>
      <c r="EY335" s="107"/>
      <c r="EZ335" s="107"/>
      <c r="FA335" s="107"/>
      <c r="FB335" s="107"/>
      <c r="FC335" s="107"/>
      <c r="FD335" s="107"/>
      <c r="FE335" s="107"/>
      <c r="FF335" s="107"/>
      <c r="FG335" s="107"/>
      <c r="FH335" s="107"/>
      <c r="FI335" s="107"/>
      <c r="FJ335" s="107"/>
      <c r="FK335" s="107"/>
      <c r="FL335" s="107"/>
      <c r="FM335" s="107"/>
      <c r="FN335" s="107"/>
      <c r="FO335" s="107"/>
      <c r="FP335" s="107"/>
      <c r="FQ335" s="107"/>
      <c r="FR335" s="107"/>
      <c r="FS335" s="107"/>
      <c r="FT335" s="107"/>
      <c r="FU335" s="107"/>
      <c r="FV335" s="107"/>
      <c r="FW335" s="107"/>
      <c r="FX335" s="107"/>
      <c r="FY335" s="107"/>
      <c r="FZ335" s="107"/>
      <c r="GA335" s="107"/>
      <c r="GB335" s="107"/>
      <c r="GC335" s="107"/>
      <c r="GD335" s="107"/>
      <c r="GE335" s="107"/>
      <c r="GF335" s="107"/>
      <c r="GG335" s="107"/>
      <c r="GH335" s="107"/>
      <c r="GI335" s="107"/>
      <c r="GJ335" s="107"/>
      <c r="GK335" s="107"/>
      <c r="GL335" s="107"/>
      <c r="GM335" s="107"/>
      <c r="GN335" s="107"/>
      <c r="GO335" s="107"/>
      <c r="GP335" s="107"/>
      <c r="GQ335" s="107"/>
      <c r="GR335" s="107"/>
      <c r="GS335" s="107"/>
      <c r="GT335" s="107"/>
      <c r="GU335" s="107"/>
      <c r="GV335" s="107"/>
      <c r="GW335" s="107"/>
      <c r="GX335" s="107"/>
      <c r="GY335" s="107"/>
      <c r="GZ335" s="107"/>
      <c r="HA335" s="107"/>
      <c r="HB335" s="107"/>
      <c r="HC335" s="107"/>
      <c r="HD335" s="107"/>
      <c r="HE335" s="107"/>
      <c r="HF335" s="107"/>
      <c r="HG335" s="107"/>
      <c r="HH335" s="107"/>
      <c r="HI335" s="107"/>
      <c r="HJ335" s="107"/>
      <c r="HK335" s="107"/>
      <c r="HL335" s="107"/>
      <c r="HM335" s="107"/>
      <c r="HN335" s="107"/>
      <c r="HO335" s="107"/>
      <c r="HP335" s="107"/>
      <c r="HQ335" s="107"/>
      <c r="HR335" s="107"/>
      <c r="HS335" s="107"/>
      <c r="HT335" s="107"/>
      <c r="HU335" s="107"/>
      <c r="HV335" s="107"/>
      <c r="HW335" s="107"/>
      <c r="HX335" s="107"/>
      <c r="HY335" s="107"/>
      <c r="HZ335" s="107"/>
      <c r="IA335" s="107"/>
      <c r="IB335" s="107"/>
      <c r="IC335" s="107"/>
      <c r="ID335" s="107"/>
      <c r="IE335" s="107"/>
      <c r="IF335" s="107"/>
      <c r="IG335" s="107"/>
      <c r="IH335" s="107"/>
      <c r="II335" s="107"/>
      <c r="IJ335" s="107"/>
      <c r="IK335" s="107"/>
      <c r="IL335" s="107"/>
      <c r="IM335" s="107"/>
      <c r="IN335" s="107"/>
      <c r="IO335" s="107"/>
      <c r="IP335" s="107"/>
      <c r="IQ335" s="107"/>
      <c r="IR335" s="107"/>
      <c r="IS335" s="107"/>
      <c r="IT335" s="107"/>
      <c r="IU335" s="107"/>
      <c r="IV335" s="107"/>
      <c r="IW335" s="107"/>
      <c r="IX335" s="107"/>
      <c r="IY335" s="107"/>
      <c r="IZ335" s="107"/>
      <c r="JA335" s="107"/>
      <c r="JB335" s="107"/>
      <c r="JC335" s="107"/>
      <c r="JD335" s="107"/>
      <c r="JE335" s="107"/>
      <c r="JF335" s="107"/>
      <c r="JG335" s="107"/>
      <c r="JH335" s="107"/>
      <c r="JI335" s="107"/>
      <c r="JJ335" s="107"/>
      <c r="JK335" s="107"/>
      <c r="JL335" s="107"/>
      <c r="JM335" s="107"/>
      <c r="JN335" s="107"/>
      <c r="JO335" s="107"/>
      <c r="JP335" s="107"/>
      <c r="JQ335" s="107"/>
      <c r="JR335" s="107"/>
      <c r="JS335" s="107"/>
      <c r="JT335" s="107"/>
      <c r="JU335" s="107"/>
      <c r="JV335" s="107"/>
      <c r="JW335" s="107"/>
      <c r="JX335" s="107"/>
      <c r="JY335" s="107"/>
      <c r="JZ335" s="107"/>
      <c r="KA335" s="107"/>
      <c r="KB335" s="107"/>
      <c r="KC335" s="107"/>
      <c r="KD335" s="107"/>
      <c r="KE335" s="107"/>
      <c r="KF335" s="107"/>
      <c r="KG335" s="107"/>
      <c r="KH335" s="107"/>
      <c r="KI335" s="107"/>
      <c r="KJ335" s="107"/>
      <c r="KK335" s="107"/>
      <c r="KL335" s="107"/>
      <c r="KM335" s="107"/>
      <c r="KN335" s="107"/>
      <c r="KO335" s="107"/>
      <c r="KP335" s="107"/>
      <c r="KQ335" s="107"/>
      <c r="KR335" s="107"/>
      <c r="KS335" s="107"/>
      <c r="KT335" s="107"/>
      <c r="KU335" s="107"/>
      <c r="KV335" s="107"/>
      <c r="KW335" s="107"/>
      <c r="KX335" s="107"/>
      <c r="KY335" s="107"/>
      <c r="KZ335" s="107"/>
      <c r="LA335" s="107"/>
      <c r="LB335" s="107"/>
      <c r="LC335" s="107"/>
      <c r="LD335" s="107"/>
      <c r="LE335" s="107"/>
      <c r="LF335" s="107"/>
      <c r="LG335" s="107"/>
      <c r="LH335" s="107"/>
      <c r="LI335" s="107"/>
      <c r="LJ335" s="107"/>
      <c r="LK335" s="107"/>
      <c r="LL335" s="107"/>
      <c r="LM335" s="107"/>
      <c r="LN335" s="107"/>
      <c r="LO335" s="107"/>
      <c r="LP335" s="107"/>
      <c r="LQ335" s="107"/>
      <c r="LR335" s="107"/>
      <c r="LS335" s="107"/>
      <c r="LT335" s="107"/>
      <c r="LU335" s="107"/>
      <c r="LV335" s="107"/>
      <c r="LW335" s="107"/>
      <c r="LX335" s="107"/>
      <c r="LY335" s="107"/>
      <c r="LZ335" s="107"/>
      <c r="MA335" s="107"/>
      <c r="MB335" s="107"/>
      <c r="MC335" s="107"/>
      <c r="MD335" s="107"/>
      <c r="ME335" s="107"/>
      <c r="MF335" s="107"/>
      <c r="MG335" s="107"/>
      <c r="MH335" s="107"/>
      <c r="MI335" s="107"/>
      <c r="MJ335" s="107"/>
      <c r="MK335" s="107"/>
      <c r="ML335" s="107"/>
      <c r="MM335" s="107"/>
      <c r="MN335" s="107"/>
      <c r="MO335" s="107"/>
      <c r="MP335" s="107"/>
      <c r="MQ335" s="107"/>
      <c r="MR335" s="107"/>
      <c r="MS335" s="107"/>
      <c r="MT335" s="107"/>
      <c r="MU335" s="107"/>
      <c r="MV335" s="107"/>
      <c r="MW335" s="107"/>
      <c r="MX335" s="107"/>
      <c r="MY335" s="107"/>
      <c r="MZ335" s="107"/>
      <c r="NA335" s="107"/>
      <c r="NB335" s="107"/>
      <c r="NC335" s="107"/>
      <c r="ND335" s="107"/>
      <c r="NE335" s="107"/>
      <c r="NF335" s="107"/>
      <c r="NG335" s="107"/>
      <c r="NH335" s="107"/>
      <c r="NI335" s="107"/>
      <c r="NJ335" s="107"/>
      <c r="NK335" s="107"/>
      <c r="NL335" s="107"/>
      <c r="NM335" s="107"/>
      <c r="NN335" s="107"/>
      <c r="NO335" s="107"/>
      <c r="NP335" s="107"/>
      <c r="NQ335" s="107"/>
      <c r="NR335" s="107"/>
      <c r="NS335" s="107"/>
      <c r="NT335" s="107"/>
      <c r="NU335" s="107"/>
      <c r="NV335" s="107"/>
      <c r="NW335" s="107"/>
      <c r="NX335" s="107"/>
      <c r="NY335" s="107"/>
      <c r="NZ335" s="107"/>
      <c r="OA335" s="107"/>
      <c r="OB335" s="107"/>
      <c r="OC335" s="107"/>
      <c r="OD335" s="107"/>
      <c r="OE335" s="107"/>
      <c r="OF335" s="107"/>
      <c r="OG335" s="107"/>
      <c r="OH335" s="107"/>
      <c r="OI335" s="107"/>
      <c r="OJ335" s="107"/>
      <c r="OK335" s="107"/>
      <c r="OL335" s="107"/>
      <c r="OM335" s="107"/>
      <c r="ON335" s="107"/>
      <c r="OO335" s="107"/>
      <c r="OP335" s="107"/>
      <c r="OQ335" s="107"/>
      <c r="OR335" s="107"/>
      <c r="OS335" s="107"/>
      <c r="OT335" s="107"/>
      <c r="OU335" s="107"/>
      <c r="OV335" s="107"/>
      <c r="OW335" s="107"/>
      <c r="OX335" s="107"/>
      <c r="OY335" s="107"/>
      <c r="OZ335" s="107"/>
      <c r="PA335" s="107"/>
      <c r="PB335" s="107"/>
      <c r="PC335" s="107"/>
      <c r="PD335" s="107"/>
      <c r="PE335" s="107"/>
      <c r="PF335" s="107"/>
      <c r="PG335" s="107"/>
      <c r="PH335" s="107"/>
      <c r="PI335" s="107"/>
      <c r="PJ335" s="107"/>
      <c r="PK335" s="107"/>
      <c r="PL335" s="107"/>
      <c r="PM335" s="107"/>
      <c r="PN335" s="107"/>
      <c r="PO335" s="107"/>
      <c r="PP335" s="107"/>
      <c r="PQ335" s="107"/>
      <c r="PR335" s="107"/>
      <c r="PS335" s="107"/>
      <c r="PT335" s="107"/>
      <c r="PU335" s="107"/>
      <c r="PV335" s="107"/>
      <c r="PW335" s="107"/>
      <c r="PX335" s="107"/>
      <c r="PY335" s="107"/>
      <c r="PZ335" s="107"/>
      <c r="QA335" s="107"/>
      <c r="QB335" s="107"/>
      <c r="QC335" s="107"/>
      <c r="QD335" s="107"/>
      <c r="QE335" s="107"/>
      <c r="QF335" s="107"/>
      <c r="QG335" s="107"/>
      <c r="QH335" s="107"/>
      <c r="QI335" s="107"/>
      <c r="QJ335" s="107"/>
      <c r="QK335" s="107"/>
      <c r="QL335" s="107"/>
      <c r="QM335" s="107"/>
      <c r="QN335" s="107"/>
      <c r="QO335" s="107"/>
      <c r="QP335" s="107"/>
      <c r="QQ335" s="107"/>
      <c r="QR335" s="107"/>
      <c r="QS335" s="107"/>
      <c r="QT335" s="107"/>
      <c r="QU335" s="107"/>
      <c r="QV335" s="107"/>
      <c r="QW335" s="107"/>
      <c r="QX335" s="107"/>
      <c r="QY335" s="107"/>
      <c r="QZ335" s="107"/>
      <c r="RA335" s="107"/>
      <c r="RB335" s="107"/>
      <c r="RC335" s="107"/>
      <c r="RD335" s="107"/>
      <c r="RE335" s="107"/>
      <c r="RF335" s="107"/>
      <c r="RG335" s="107"/>
      <c r="RH335" s="107"/>
      <c r="RI335" s="107"/>
      <c r="RJ335" s="107"/>
      <c r="RK335" s="107"/>
      <c r="RL335" s="107"/>
      <c r="RM335" s="107"/>
      <c r="RN335" s="107"/>
      <c r="RO335" s="107"/>
      <c r="RP335" s="107"/>
      <c r="RQ335" s="107"/>
      <c r="RR335" s="107"/>
      <c r="RS335" s="107"/>
      <c r="RT335" s="107"/>
      <c r="RU335" s="107"/>
      <c r="RV335" s="107"/>
      <c r="RW335" s="107"/>
      <c r="RX335" s="107"/>
      <c r="RY335" s="107"/>
      <c r="RZ335" s="107"/>
      <c r="SA335" s="107"/>
      <c r="SB335" s="107"/>
      <c r="SC335" s="107"/>
      <c r="SD335" s="107"/>
      <c r="SE335" s="107"/>
      <c r="SF335" s="107"/>
      <c r="SG335" s="107"/>
      <c r="SH335" s="107"/>
      <c r="SI335" s="107"/>
      <c r="SJ335" s="107"/>
      <c r="SK335" s="107"/>
      <c r="SL335" s="107"/>
      <c r="SM335" s="107"/>
      <c r="SN335" s="107"/>
      <c r="SO335" s="107"/>
      <c r="SP335" s="107"/>
      <c r="SQ335" s="107"/>
      <c r="SR335" s="107"/>
      <c r="SS335" s="107"/>
      <c r="ST335" s="107"/>
      <c r="SU335" s="107"/>
      <c r="SV335" s="107"/>
      <c r="SW335" s="107"/>
      <c r="SX335" s="107"/>
      <c r="SY335" s="107"/>
      <c r="SZ335" s="107"/>
      <c r="TA335" s="107"/>
      <c r="TB335" s="107"/>
      <c r="TC335" s="107"/>
      <c r="TD335" s="107"/>
      <c r="TE335" s="107"/>
      <c r="TF335" s="107"/>
      <c r="TG335" s="107"/>
      <c r="TH335" s="107"/>
      <c r="TI335" s="107"/>
      <c r="TJ335" s="107"/>
      <c r="TK335" s="107"/>
      <c r="TL335" s="107"/>
      <c r="TM335" s="107"/>
      <c r="TN335" s="107"/>
      <c r="TO335" s="107"/>
      <c r="TP335" s="107"/>
      <c r="TQ335" s="107"/>
      <c r="TR335" s="107"/>
      <c r="TS335" s="107"/>
      <c r="TT335" s="107"/>
      <c r="TU335" s="107"/>
      <c r="TV335" s="107"/>
      <c r="TW335" s="107"/>
      <c r="TX335" s="107"/>
      <c r="TY335" s="107"/>
      <c r="TZ335" s="107"/>
      <c r="UA335" s="107"/>
      <c r="UB335" s="107"/>
      <c r="UC335" s="107"/>
      <c r="UD335" s="107"/>
      <c r="UE335" s="107"/>
      <c r="UF335" s="107"/>
      <c r="UG335" s="107"/>
      <c r="UH335" s="107"/>
      <c r="UI335" s="107"/>
      <c r="UJ335" s="107"/>
      <c r="UK335" s="107"/>
      <c r="UL335" s="107"/>
      <c r="UM335" s="107"/>
      <c r="UN335" s="107"/>
      <c r="UO335" s="107"/>
      <c r="UP335" s="107"/>
      <c r="UQ335" s="107"/>
      <c r="UR335" s="107"/>
      <c r="US335" s="107"/>
      <c r="UT335" s="107"/>
      <c r="UU335" s="107"/>
      <c r="UV335" s="107"/>
      <c r="UW335" s="107"/>
      <c r="UX335" s="107"/>
      <c r="UY335" s="107"/>
      <c r="UZ335" s="107"/>
      <c r="VA335" s="107"/>
      <c r="VB335" s="107"/>
      <c r="VC335" s="107"/>
      <c r="VD335" s="107"/>
      <c r="VE335" s="107"/>
      <c r="VF335" s="107"/>
      <c r="VG335" s="107"/>
      <c r="VH335" s="107"/>
      <c r="VI335" s="107"/>
      <c r="VJ335" s="107"/>
      <c r="VK335" s="107"/>
      <c r="VL335" s="107"/>
      <c r="VM335" s="107"/>
      <c r="VN335" s="107"/>
      <c r="VO335" s="107"/>
      <c r="VP335" s="107"/>
      <c r="VQ335" s="107"/>
      <c r="VR335" s="107"/>
      <c r="VS335" s="107"/>
      <c r="VT335" s="107"/>
      <c r="VU335" s="107"/>
      <c r="VV335" s="107"/>
      <c r="VW335" s="107"/>
      <c r="VX335" s="107"/>
      <c r="VY335" s="107"/>
      <c r="VZ335" s="107"/>
      <c r="WA335" s="107"/>
      <c r="WB335" s="107"/>
      <c r="WC335" s="107"/>
      <c r="WD335" s="107"/>
      <c r="WE335" s="107"/>
      <c r="WF335" s="107"/>
      <c r="WG335" s="107"/>
      <c r="WH335" s="107"/>
      <c r="WI335" s="107"/>
      <c r="WJ335" s="107"/>
      <c r="WK335" s="107"/>
      <c r="WL335" s="107"/>
      <c r="WM335" s="107"/>
      <c r="WN335" s="107"/>
      <c r="WO335" s="107"/>
      <c r="WP335" s="107"/>
      <c r="WQ335" s="107"/>
      <c r="WR335" s="107"/>
      <c r="WS335" s="107"/>
      <c r="WT335" s="107"/>
      <c r="WU335" s="107"/>
      <c r="WV335" s="107"/>
      <c r="WW335" s="107"/>
      <c r="WX335" s="107"/>
      <c r="WY335" s="107"/>
      <c r="WZ335" s="107"/>
      <c r="XA335" s="107"/>
      <c r="XB335" s="107"/>
      <c r="XC335" s="107"/>
      <c r="XD335" s="107"/>
      <c r="XE335" s="107"/>
      <c r="XF335" s="107"/>
      <c r="XG335" s="107"/>
      <c r="XH335" s="107"/>
      <c r="XI335" s="107"/>
      <c r="XJ335" s="107"/>
      <c r="XK335" s="107"/>
      <c r="XL335" s="107"/>
      <c r="XM335" s="107"/>
      <c r="XN335" s="107"/>
      <c r="XO335" s="107"/>
      <c r="XP335" s="107"/>
      <c r="XQ335" s="107"/>
      <c r="XR335" s="107"/>
      <c r="XS335" s="107"/>
      <c r="XT335" s="107"/>
      <c r="XU335" s="107"/>
      <c r="XV335" s="107"/>
      <c r="XW335" s="107"/>
      <c r="XX335" s="107"/>
      <c r="XY335" s="107"/>
      <c r="XZ335" s="107"/>
      <c r="YA335" s="107"/>
      <c r="YB335" s="107"/>
      <c r="YC335" s="107"/>
      <c r="YD335" s="107"/>
      <c r="YE335" s="107"/>
      <c r="YF335" s="107"/>
      <c r="YG335" s="107"/>
      <c r="YH335" s="107"/>
      <c r="YI335" s="107"/>
      <c r="YJ335" s="107"/>
      <c r="YK335" s="107"/>
      <c r="YL335" s="107"/>
      <c r="YM335" s="107"/>
      <c r="YN335" s="107"/>
      <c r="YO335" s="107"/>
      <c r="YP335" s="107"/>
      <c r="YQ335" s="107"/>
      <c r="YR335" s="107"/>
      <c r="YS335" s="107"/>
      <c r="YT335" s="107"/>
      <c r="YU335" s="107"/>
      <c r="YV335" s="107"/>
      <c r="YW335" s="107"/>
      <c r="YX335" s="107"/>
      <c r="YY335" s="107"/>
      <c r="YZ335" s="107"/>
      <c r="ZA335" s="107"/>
      <c r="ZB335" s="107"/>
      <c r="ZC335" s="107"/>
      <c r="ZD335" s="107"/>
      <c r="ZE335" s="107"/>
      <c r="ZF335" s="107"/>
      <c r="ZG335" s="107"/>
      <c r="ZH335" s="107"/>
      <c r="ZI335" s="107"/>
      <c r="ZJ335" s="107"/>
      <c r="ZK335" s="107"/>
      <c r="ZL335" s="107"/>
      <c r="ZM335" s="107"/>
      <c r="ZN335" s="107"/>
      <c r="ZO335" s="107"/>
      <c r="ZP335" s="107"/>
      <c r="ZQ335" s="107"/>
      <c r="ZR335" s="107"/>
      <c r="ZS335" s="107"/>
      <c r="ZT335" s="107"/>
      <c r="ZU335" s="107"/>
      <c r="ZV335" s="107"/>
      <c r="ZW335" s="107"/>
      <c r="ZX335" s="107"/>
      <c r="ZY335" s="107"/>
      <c r="ZZ335" s="107"/>
      <c r="AAA335" s="107"/>
      <c r="AAB335" s="107"/>
      <c r="AAC335" s="107"/>
      <c r="AAD335" s="107"/>
      <c r="AAE335" s="107"/>
      <c r="AAF335" s="107"/>
      <c r="AAG335" s="107"/>
      <c r="AAH335" s="107"/>
      <c r="AAI335" s="107"/>
      <c r="AAJ335" s="107"/>
      <c r="AAK335" s="107"/>
      <c r="AAL335" s="107"/>
      <c r="AAM335" s="107"/>
      <c r="AAN335" s="107"/>
      <c r="AAO335" s="107"/>
      <c r="AAP335" s="107"/>
      <c r="AAQ335" s="107"/>
      <c r="AAR335" s="107"/>
      <c r="AAS335" s="107"/>
      <c r="AAT335" s="107"/>
      <c r="AAU335" s="107"/>
      <c r="AAV335" s="107"/>
      <c r="AAW335" s="107"/>
      <c r="AAX335" s="107"/>
      <c r="AAY335" s="107"/>
      <c r="AAZ335" s="107"/>
      <c r="ABA335" s="107"/>
      <c r="ABB335" s="107"/>
      <c r="ABC335" s="107"/>
      <c r="ABD335" s="107"/>
      <c r="ABE335" s="107"/>
      <c r="ABF335" s="107"/>
      <c r="ABG335" s="107"/>
      <c r="ABH335" s="107"/>
      <c r="ABI335" s="107"/>
      <c r="ABJ335" s="107"/>
      <c r="ABK335" s="107"/>
      <c r="ABL335" s="107"/>
      <c r="ABM335" s="107"/>
      <c r="ABN335" s="107"/>
      <c r="ABO335" s="107"/>
      <c r="ABP335" s="107"/>
      <c r="ABQ335" s="107"/>
      <c r="ABR335" s="107"/>
      <c r="ABS335" s="107"/>
      <c r="ABT335" s="107"/>
      <c r="ABU335" s="107"/>
      <c r="ABV335" s="107"/>
      <c r="ABW335" s="107"/>
      <c r="ABX335" s="107"/>
      <c r="ABY335" s="107"/>
      <c r="ABZ335" s="107"/>
      <c r="ACA335" s="107"/>
      <c r="ACB335" s="107"/>
      <c r="ACC335" s="107"/>
      <c r="ACD335" s="107"/>
      <c r="ACE335" s="107"/>
      <c r="ACF335" s="107"/>
      <c r="ACG335" s="107"/>
      <c r="ACH335" s="107"/>
      <c r="ACI335" s="107"/>
      <c r="ACJ335" s="107"/>
      <c r="ACK335" s="107"/>
      <c r="ACL335" s="107"/>
      <c r="ACM335" s="107"/>
      <c r="ACN335" s="107"/>
      <c r="ACO335" s="107"/>
      <c r="ACP335" s="107"/>
      <c r="ACQ335" s="107"/>
      <c r="ACR335" s="107"/>
      <c r="ACS335" s="107"/>
      <c r="ACT335" s="107"/>
      <c r="ACU335" s="107"/>
      <c r="ACV335" s="107"/>
      <c r="ACW335" s="107"/>
      <c r="ACX335" s="107"/>
      <c r="ACY335" s="107"/>
      <c r="ACZ335" s="107"/>
      <c r="ADA335" s="107"/>
    </row>
    <row r="336" spans="1:786" s="135" customFormat="1" ht="24" x14ac:dyDescent="0.3">
      <c r="A336" s="75">
        <v>3</v>
      </c>
      <c r="B336" s="46" t="s">
        <v>938</v>
      </c>
      <c r="C336" s="24" t="s">
        <v>49</v>
      </c>
      <c r="D336" s="25"/>
      <c r="E336" s="25"/>
      <c r="F336" s="25"/>
      <c r="G336" s="81"/>
      <c r="H336" s="25"/>
      <c r="I336" s="25"/>
      <c r="J336" s="25"/>
      <c r="K336" s="27">
        <v>1966</v>
      </c>
      <c r="L336" s="28">
        <v>24389</v>
      </c>
      <c r="M336" s="29">
        <v>70000</v>
      </c>
      <c r="N336" s="30"/>
      <c r="O336" s="30"/>
      <c r="P336" s="31" t="s">
        <v>83</v>
      </c>
      <c r="Q336" s="32" t="s">
        <v>939</v>
      </c>
      <c r="R336" s="104"/>
      <c r="S336" s="34" t="str">
        <f t="shared" si="77"/>
        <v>Sn</v>
      </c>
      <c r="T336" s="105"/>
      <c r="U336" s="105"/>
      <c r="V336" s="105"/>
      <c r="W336" s="105"/>
      <c r="X336" s="105"/>
      <c r="Y336" s="105"/>
      <c r="Z336" s="105"/>
      <c r="AA336" s="134"/>
      <c r="AB336" s="36">
        <f t="shared" si="70"/>
        <v>3.690712006887923E-2</v>
      </c>
      <c r="AC336" s="36">
        <f t="shared" si="71"/>
        <v>0</v>
      </c>
      <c r="AD336" s="36">
        <f t="shared" si="72"/>
        <v>0</v>
      </c>
      <c r="AE336" s="36">
        <f t="shared" si="73"/>
        <v>3.690712006887923E-2</v>
      </c>
      <c r="AF336" s="37"/>
      <c r="AG336" s="37">
        <f t="shared" si="74"/>
        <v>0</v>
      </c>
      <c r="AH336" s="37">
        <f t="shared" si="75"/>
        <v>0</v>
      </c>
      <c r="AI336" s="37">
        <f t="shared" si="76"/>
        <v>3.690712006887923E-2</v>
      </c>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21"/>
      <c r="EJ336" s="121"/>
      <c r="EK336" s="121"/>
      <c r="EL336" s="121"/>
      <c r="EM336" s="121"/>
      <c r="EN336" s="121"/>
      <c r="EO336" s="121"/>
      <c r="EP336" s="121"/>
      <c r="EQ336" s="121"/>
      <c r="ER336" s="121"/>
      <c r="ES336" s="121"/>
      <c r="ET336" s="121"/>
      <c r="EU336" s="121"/>
      <c r="EV336" s="121"/>
      <c r="EW336" s="121"/>
      <c r="EX336" s="121"/>
      <c r="EY336" s="121"/>
      <c r="EZ336" s="121"/>
      <c r="FA336" s="121"/>
      <c r="FB336" s="121"/>
      <c r="FC336" s="121"/>
      <c r="FD336" s="121"/>
      <c r="FE336" s="121"/>
      <c r="FF336" s="121"/>
      <c r="FG336" s="121"/>
      <c r="FH336" s="121"/>
      <c r="FI336" s="121"/>
      <c r="FJ336" s="121"/>
      <c r="FK336" s="121"/>
      <c r="FL336" s="121"/>
      <c r="FM336" s="121"/>
      <c r="FN336" s="121"/>
      <c r="FO336" s="121"/>
      <c r="FP336" s="121"/>
      <c r="FQ336" s="121"/>
      <c r="FR336" s="121"/>
      <c r="FS336" s="121"/>
      <c r="FT336" s="121"/>
      <c r="FU336" s="121"/>
      <c r="FV336" s="121"/>
      <c r="FW336" s="121"/>
      <c r="FX336" s="121"/>
      <c r="FY336" s="121"/>
      <c r="FZ336" s="121"/>
      <c r="GA336" s="121"/>
      <c r="GB336" s="121"/>
      <c r="GC336" s="121"/>
      <c r="GD336" s="121"/>
      <c r="GE336" s="121"/>
      <c r="GF336" s="121"/>
      <c r="GG336" s="121"/>
      <c r="GH336" s="121"/>
      <c r="GI336" s="121"/>
      <c r="GJ336" s="121"/>
      <c r="GK336" s="121"/>
      <c r="GL336" s="121"/>
      <c r="GM336" s="121"/>
      <c r="GN336" s="121"/>
      <c r="GO336" s="121"/>
      <c r="GP336" s="121"/>
      <c r="GQ336" s="121"/>
      <c r="GR336" s="121"/>
      <c r="GS336" s="121"/>
      <c r="GT336" s="121"/>
      <c r="GU336" s="121"/>
      <c r="GV336" s="121"/>
      <c r="GW336" s="121"/>
      <c r="GX336" s="121"/>
      <c r="GY336" s="121"/>
      <c r="GZ336" s="121"/>
      <c r="HA336" s="121"/>
      <c r="HB336" s="121"/>
      <c r="HC336" s="121"/>
      <c r="HD336" s="121"/>
      <c r="HE336" s="121"/>
      <c r="HF336" s="121"/>
      <c r="HG336" s="121"/>
      <c r="HH336" s="121"/>
      <c r="HI336" s="121"/>
      <c r="HJ336" s="121"/>
      <c r="HK336" s="121"/>
      <c r="HL336" s="121"/>
      <c r="HM336" s="121"/>
      <c r="HN336" s="121"/>
      <c r="HO336" s="121"/>
      <c r="HP336" s="121"/>
      <c r="HQ336" s="121"/>
      <c r="HR336" s="121"/>
      <c r="HS336" s="121"/>
      <c r="HT336" s="121"/>
      <c r="HU336" s="121"/>
      <c r="HV336" s="121"/>
      <c r="HW336" s="121"/>
      <c r="HX336" s="121"/>
      <c r="HY336" s="121"/>
      <c r="HZ336" s="121"/>
      <c r="IA336" s="121"/>
      <c r="IB336" s="121"/>
      <c r="IC336" s="121"/>
      <c r="ID336" s="121"/>
      <c r="IE336" s="121"/>
      <c r="IF336" s="121"/>
      <c r="IG336" s="121"/>
      <c r="IH336" s="121"/>
      <c r="II336" s="121"/>
      <c r="IJ336" s="121"/>
      <c r="IK336" s="121"/>
      <c r="IL336" s="121"/>
      <c r="IM336" s="121"/>
      <c r="IN336" s="121"/>
      <c r="IO336" s="121"/>
      <c r="IP336" s="121"/>
      <c r="IQ336" s="121"/>
      <c r="IR336" s="121"/>
      <c r="IS336" s="121"/>
      <c r="IT336" s="121"/>
      <c r="IU336" s="121"/>
      <c r="IV336" s="121"/>
      <c r="IW336" s="121"/>
      <c r="IX336" s="121"/>
      <c r="IY336" s="121"/>
      <c r="IZ336" s="121"/>
      <c r="JA336" s="121"/>
      <c r="JB336" s="121"/>
      <c r="JC336" s="121"/>
      <c r="JD336" s="121"/>
      <c r="JE336" s="121"/>
      <c r="JF336" s="121"/>
      <c r="JG336" s="121"/>
      <c r="JH336" s="121"/>
      <c r="JI336" s="121"/>
      <c r="JJ336" s="121"/>
      <c r="JK336" s="121"/>
      <c r="JL336" s="121"/>
      <c r="JM336" s="121"/>
      <c r="JN336" s="121"/>
      <c r="JO336" s="121"/>
      <c r="JP336" s="121"/>
      <c r="JQ336" s="121"/>
      <c r="JR336" s="121"/>
      <c r="JS336" s="121"/>
      <c r="JT336" s="121"/>
      <c r="JU336" s="121"/>
      <c r="JV336" s="121"/>
      <c r="JW336" s="121"/>
      <c r="JX336" s="121"/>
      <c r="JY336" s="121"/>
      <c r="JZ336" s="121"/>
      <c r="KA336" s="121"/>
      <c r="KB336" s="121"/>
      <c r="KC336" s="121"/>
      <c r="KD336" s="121"/>
      <c r="KE336" s="121"/>
      <c r="KF336" s="121"/>
      <c r="KG336" s="121"/>
      <c r="KH336" s="121"/>
      <c r="KI336" s="121"/>
      <c r="KJ336" s="121"/>
      <c r="KK336" s="121"/>
      <c r="KL336" s="121"/>
      <c r="KM336" s="121"/>
      <c r="KN336" s="121"/>
      <c r="KO336" s="121"/>
      <c r="KP336" s="121"/>
      <c r="KQ336" s="121"/>
      <c r="KR336" s="121"/>
      <c r="KS336" s="121"/>
      <c r="KT336" s="121"/>
      <c r="KU336" s="121"/>
      <c r="KV336" s="121"/>
      <c r="KW336" s="121"/>
      <c r="KX336" s="121"/>
      <c r="KY336" s="121"/>
      <c r="KZ336" s="121"/>
      <c r="LA336" s="121"/>
      <c r="LB336" s="121"/>
      <c r="LC336" s="121"/>
      <c r="LD336" s="121"/>
      <c r="LE336" s="121"/>
      <c r="LF336" s="121"/>
      <c r="LG336" s="121"/>
      <c r="LH336" s="121"/>
      <c r="LI336" s="121"/>
      <c r="LJ336" s="121"/>
      <c r="LK336" s="121"/>
      <c r="LL336" s="121"/>
      <c r="LM336" s="121"/>
      <c r="LN336" s="121"/>
      <c r="LO336" s="121"/>
      <c r="LP336" s="121"/>
      <c r="LQ336" s="121"/>
      <c r="LR336" s="121"/>
      <c r="LS336" s="121"/>
      <c r="LT336" s="121"/>
      <c r="LU336" s="121"/>
      <c r="LV336" s="121"/>
      <c r="LW336" s="121"/>
      <c r="LX336" s="121"/>
      <c r="LY336" s="121"/>
      <c r="LZ336" s="121"/>
      <c r="MA336" s="121"/>
      <c r="MB336" s="121"/>
      <c r="MC336" s="121"/>
      <c r="MD336" s="121"/>
      <c r="ME336" s="121"/>
      <c r="MF336" s="121"/>
      <c r="MG336" s="121"/>
      <c r="MH336" s="121"/>
      <c r="MI336" s="121"/>
      <c r="MJ336" s="121"/>
      <c r="MK336" s="121"/>
      <c r="ML336" s="121"/>
      <c r="MM336" s="121"/>
      <c r="MN336" s="121"/>
      <c r="MO336" s="121"/>
      <c r="MP336" s="121"/>
      <c r="MQ336" s="121"/>
      <c r="MR336" s="121"/>
      <c r="MS336" s="121"/>
      <c r="MT336" s="121"/>
      <c r="MU336" s="121"/>
      <c r="MV336" s="121"/>
      <c r="MW336" s="121"/>
      <c r="MX336" s="121"/>
      <c r="MY336" s="121"/>
      <c r="MZ336" s="121"/>
      <c r="NA336" s="121"/>
      <c r="NB336" s="121"/>
      <c r="NC336" s="121"/>
      <c r="ND336" s="121"/>
      <c r="NE336" s="121"/>
      <c r="NF336" s="121"/>
      <c r="NG336" s="121"/>
      <c r="NH336" s="121"/>
      <c r="NI336" s="121"/>
      <c r="NJ336" s="121"/>
      <c r="NK336" s="121"/>
      <c r="NL336" s="121"/>
      <c r="NM336" s="121"/>
      <c r="NN336" s="121"/>
      <c r="NO336" s="121"/>
      <c r="NP336" s="121"/>
      <c r="NQ336" s="121"/>
      <c r="NR336" s="121"/>
      <c r="NS336" s="121"/>
      <c r="NT336" s="121"/>
      <c r="NU336" s="121"/>
      <c r="NV336" s="121"/>
      <c r="NW336" s="121"/>
      <c r="NX336" s="121"/>
      <c r="NY336" s="121"/>
      <c r="NZ336" s="121"/>
      <c r="OA336" s="121"/>
      <c r="OB336" s="121"/>
      <c r="OC336" s="121"/>
      <c r="OD336" s="121"/>
      <c r="OE336" s="121"/>
      <c r="OF336" s="121"/>
      <c r="OG336" s="121"/>
      <c r="OH336" s="121"/>
      <c r="OI336" s="121"/>
      <c r="OJ336" s="121"/>
      <c r="OK336" s="121"/>
      <c r="OL336" s="121"/>
      <c r="OM336" s="121"/>
      <c r="ON336" s="121"/>
      <c r="OO336" s="121"/>
      <c r="OP336" s="121"/>
      <c r="OQ336" s="121"/>
      <c r="OR336" s="121"/>
      <c r="OS336" s="121"/>
      <c r="OT336" s="121"/>
      <c r="OU336" s="121"/>
      <c r="OV336" s="121"/>
      <c r="OW336" s="121"/>
      <c r="OX336" s="121"/>
      <c r="OY336" s="121"/>
      <c r="OZ336" s="121"/>
      <c r="PA336" s="121"/>
      <c r="PB336" s="121"/>
      <c r="PC336" s="121"/>
      <c r="PD336" s="121"/>
      <c r="PE336" s="121"/>
      <c r="PF336" s="121"/>
      <c r="PG336" s="121"/>
      <c r="PH336" s="121"/>
      <c r="PI336" s="121"/>
      <c r="PJ336" s="121"/>
      <c r="PK336" s="121"/>
      <c r="PL336" s="121"/>
      <c r="PM336" s="121"/>
      <c r="PN336" s="121"/>
      <c r="PO336" s="121"/>
      <c r="PP336" s="121"/>
      <c r="PQ336" s="121"/>
      <c r="PR336" s="121"/>
      <c r="PS336" s="121"/>
      <c r="PT336" s="121"/>
      <c r="PU336" s="121"/>
      <c r="PV336" s="121"/>
      <c r="PW336" s="121"/>
      <c r="PX336" s="121"/>
      <c r="PY336" s="121"/>
      <c r="PZ336" s="121"/>
      <c r="QA336" s="121"/>
      <c r="QB336" s="121"/>
      <c r="QC336" s="121"/>
      <c r="QD336" s="121"/>
      <c r="QE336" s="121"/>
      <c r="QF336" s="121"/>
      <c r="QG336" s="121"/>
      <c r="QH336" s="121"/>
      <c r="QI336" s="121"/>
      <c r="QJ336" s="121"/>
      <c r="QK336" s="121"/>
      <c r="QL336" s="121"/>
      <c r="QM336" s="121"/>
      <c r="QN336" s="121"/>
      <c r="QO336" s="121"/>
      <c r="QP336" s="121"/>
      <c r="QQ336" s="121"/>
      <c r="QR336" s="121"/>
      <c r="QS336" s="121"/>
      <c r="QT336" s="121"/>
      <c r="QU336" s="121"/>
      <c r="QV336" s="121"/>
      <c r="QW336" s="121"/>
      <c r="QX336" s="121"/>
      <c r="QY336" s="121"/>
      <c r="QZ336" s="121"/>
      <c r="RA336" s="121"/>
      <c r="RB336" s="121"/>
      <c r="RC336" s="121"/>
      <c r="RD336" s="121"/>
      <c r="RE336" s="121"/>
      <c r="RF336" s="121"/>
      <c r="RG336" s="121"/>
      <c r="RH336" s="121"/>
      <c r="RI336" s="121"/>
      <c r="RJ336" s="121"/>
      <c r="RK336" s="121"/>
      <c r="RL336" s="121"/>
      <c r="RM336" s="121"/>
      <c r="RN336" s="121"/>
      <c r="RO336" s="121"/>
      <c r="RP336" s="121"/>
      <c r="RQ336" s="121"/>
      <c r="RR336" s="121"/>
      <c r="RS336" s="121"/>
      <c r="RT336" s="121"/>
      <c r="RU336" s="121"/>
      <c r="RV336" s="121"/>
      <c r="RW336" s="121"/>
      <c r="RX336" s="121"/>
      <c r="RY336" s="121"/>
      <c r="RZ336" s="121"/>
      <c r="SA336" s="121"/>
      <c r="SB336" s="121"/>
      <c r="SC336" s="121"/>
      <c r="SD336" s="121"/>
      <c r="SE336" s="121"/>
      <c r="SF336" s="121"/>
      <c r="SG336" s="121"/>
      <c r="SH336" s="121"/>
      <c r="SI336" s="121"/>
      <c r="SJ336" s="121"/>
      <c r="SK336" s="121"/>
      <c r="SL336" s="121"/>
      <c r="SM336" s="121"/>
      <c r="SN336" s="121"/>
      <c r="SO336" s="121"/>
      <c r="SP336" s="121"/>
      <c r="SQ336" s="121"/>
      <c r="SR336" s="121"/>
      <c r="SS336" s="121"/>
      <c r="ST336" s="121"/>
      <c r="SU336" s="121"/>
      <c r="SV336" s="121"/>
      <c r="SW336" s="121"/>
      <c r="SX336" s="121"/>
      <c r="SY336" s="121"/>
      <c r="SZ336" s="121"/>
      <c r="TA336" s="121"/>
      <c r="TB336" s="121"/>
      <c r="TC336" s="121"/>
      <c r="TD336" s="121"/>
      <c r="TE336" s="121"/>
      <c r="TF336" s="121"/>
      <c r="TG336" s="121"/>
      <c r="TH336" s="121"/>
      <c r="TI336" s="121"/>
      <c r="TJ336" s="121"/>
      <c r="TK336" s="121"/>
      <c r="TL336" s="121"/>
      <c r="TM336" s="121"/>
      <c r="TN336" s="121"/>
      <c r="TO336" s="121"/>
      <c r="TP336" s="121"/>
      <c r="TQ336" s="121"/>
      <c r="TR336" s="121"/>
      <c r="TS336" s="121"/>
      <c r="TT336" s="121"/>
      <c r="TU336" s="121"/>
      <c r="TV336" s="121"/>
      <c r="TW336" s="121"/>
      <c r="TX336" s="121"/>
      <c r="TY336" s="121"/>
      <c r="TZ336" s="121"/>
      <c r="UA336" s="121"/>
      <c r="UB336" s="121"/>
      <c r="UC336" s="121"/>
      <c r="UD336" s="121"/>
      <c r="UE336" s="121"/>
      <c r="UF336" s="121"/>
      <c r="UG336" s="121"/>
      <c r="UH336" s="121"/>
      <c r="UI336" s="121"/>
      <c r="UJ336" s="121"/>
      <c r="UK336" s="121"/>
      <c r="UL336" s="121"/>
      <c r="UM336" s="121"/>
      <c r="UN336" s="121"/>
      <c r="UO336" s="121"/>
      <c r="UP336" s="121"/>
      <c r="UQ336" s="121"/>
      <c r="UR336" s="121"/>
      <c r="US336" s="121"/>
      <c r="UT336" s="121"/>
      <c r="UU336" s="121"/>
      <c r="UV336" s="121"/>
      <c r="UW336" s="121"/>
      <c r="UX336" s="121"/>
      <c r="UY336" s="121"/>
      <c r="UZ336" s="121"/>
      <c r="VA336" s="121"/>
      <c r="VB336" s="121"/>
      <c r="VC336" s="121"/>
      <c r="VD336" s="121"/>
      <c r="VE336" s="121"/>
      <c r="VF336" s="121"/>
      <c r="VG336" s="121"/>
      <c r="VH336" s="121"/>
      <c r="VI336" s="121"/>
      <c r="VJ336" s="121"/>
      <c r="VK336" s="121"/>
      <c r="VL336" s="121"/>
      <c r="VM336" s="121"/>
      <c r="VN336" s="121"/>
      <c r="VO336" s="121"/>
      <c r="VP336" s="121"/>
      <c r="VQ336" s="121"/>
      <c r="VR336" s="121"/>
      <c r="VS336" s="121"/>
      <c r="VT336" s="121"/>
      <c r="VU336" s="121"/>
      <c r="VV336" s="121"/>
      <c r="VW336" s="121"/>
      <c r="VX336" s="121"/>
      <c r="VY336" s="121"/>
      <c r="VZ336" s="121"/>
      <c r="WA336" s="121"/>
      <c r="WB336" s="121"/>
      <c r="WC336" s="121"/>
      <c r="WD336" s="121"/>
      <c r="WE336" s="121"/>
      <c r="WF336" s="121"/>
      <c r="WG336" s="121"/>
      <c r="WH336" s="121"/>
      <c r="WI336" s="121"/>
      <c r="WJ336" s="121"/>
      <c r="WK336" s="121"/>
      <c r="WL336" s="121"/>
      <c r="WM336" s="121"/>
      <c r="WN336" s="121"/>
      <c r="WO336" s="121"/>
      <c r="WP336" s="121"/>
      <c r="WQ336" s="121"/>
      <c r="WR336" s="121"/>
      <c r="WS336" s="121"/>
      <c r="WT336" s="121"/>
      <c r="WU336" s="121"/>
      <c r="WV336" s="121"/>
      <c r="WW336" s="121"/>
      <c r="WX336" s="121"/>
      <c r="WY336" s="121"/>
      <c r="WZ336" s="121"/>
      <c r="XA336" s="121"/>
      <c r="XB336" s="121"/>
      <c r="XC336" s="121"/>
      <c r="XD336" s="121"/>
      <c r="XE336" s="121"/>
      <c r="XF336" s="121"/>
      <c r="XG336" s="121"/>
      <c r="XH336" s="121"/>
      <c r="XI336" s="121"/>
      <c r="XJ336" s="121"/>
      <c r="XK336" s="121"/>
      <c r="XL336" s="121"/>
      <c r="XM336" s="121"/>
      <c r="XN336" s="121"/>
      <c r="XO336" s="121"/>
      <c r="XP336" s="121"/>
      <c r="XQ336" s="121"/>
      <c r="XR336" s="121"/>
      <c r="XS336" s="121"/>
      <c r="XT336" s="121"/>
      <c r="XU336" s="121"/>
      <c r="XV336" s="121"/>
      <c r="XW336" s="121"/>
      <c r="XX336" s="121"/>
      <c r="XY336" s="121"/>
      <c r="XZ336" s="121"/>
      <c r="YA336" s="121"/>
      <c r="YB336" s="121"/>
      <c r="YC336" s="121"/>
      <c r="YD336" s="121"/>
      <c r="YE336" s="121"/>
      <c r="YF336" s="121"/>
      <c r="YG336" s="121"/>
      <c r="YH336" s="121"/>
      <c r="YI336" s="121"/>
      <c r="YJ336" s="121"/>
      <c r="YK336" s="121"/>
      <c r="YL336" s="121"/>
      <c r="YM336" s="121"/>
      <c r="YN336" s="121"/>
      <c r="YO336" s="121"/>
      <c r="YP336" s="121"/>
      <c r="YQ336" s="121"/>
      <c r="YR336" s="121"/>
      <c r="YS336" s="121"/>
      <c r="YT336" s="121"/>
      <c r="YU336" s="121"/>
      <c r="YV336" s="121"/>
      <c r="YW336" s="121"/>
      <c r="YX336" s="121"/>
      <c r="YY336" s="121"/>
      <c r="YZ336" s="121"/>
      <c r="ZA336" s="121"/>
      <c r="ZB336" s="121"/>
      <c r="ZC336" s="121"/>
      <c r="ZD336" s="121"/>
      <c r="ZE336" s="121"/>
      <c r="ZF336" s="121"/>
      <c r="ZG336" s="121"/>
      <c r="ZH336" s="121"/>
      <c r="ZI336" s="121"/>
      <c r="ZJ336" s="121"/>
      <c r="ZK336" s="121"/>
      <c r="ZL336" s="121"/>
      <c r="ZM336" s="121"/>
      <c r="ZN336" s="121"/>
      <c r="ZO336" s="121"/>
      <c r="ZP336" s="121"/>
      <c r="ZQ336" s="121"/>
      <c r="ZR336" s="121"/>
      <c r="ZS336" s="121"/>
      <c r="ZT336" s="121"/>
      <c r="ZU336" s="121"/>
      <c r="ZV336" s="121"/>
      <c r="ZW336" s="121"/>
      <c r="ZX336" s="121"/>
      <c r="ZY336" s="121"/>
      <c r="ZZ336" s="121"/>
      <c r="AAA336" s="121"/>
      <c r="AAB336" s="121"/>
      <c r="AAC336" s="121"/>
      <c r="AAD336" s="121"/>
      <c r="AAE336" s="121"/>
      <c r="AAF336" s="121"/>
      <c r="AAG336" s="121"/>
      <c r="AAH336" s="121"/>
      <c r="AAI336" s="121"/>
      <c r="AAJ336" s="121"/>
      <c r="AAK336" s="121"/>
      <c r="AAL336" s="121"/>
      <c r="AAM336" s="121"/>
      <c r="AAN336" s="121"/>
      <c r="AAO336" s="121"/>
      <c r="AAP336" s="121"/>
      <c r="AAQ336" s="121"/>
      <c r="AAR336" s="121"/>
      <c r="AAS336" s="121"/>
      <c r="AAT336" s="121"/>
      <c r="AAU336" s="121"/>
      <c r="AAV336" s="121"/>
      <c r="AAW336" s="121"/>
      <c r="AAX336" s="121"/>
      <c r="AAY336" s="121"/>
      <c r="AAZ336" s="121"/>
      <c r="ABA336" s="121"/>
      <c r="ABB336" s="121"/>
      <c r="ABC336" s="121"/>
      <c r="ABD336" s="121"/>
      <c r="ABE336" s="121"/>
      <c r="ABF336" s="121"/>
      <c r="ABG336" s="121"/>
      <c r="ABH336" s="121"/>
      <c r="ABI336" s="121"/>
      <c r="ABJ336" s="121"/>
      <c r="ABK336" s="121"/>
      <c r="ABL336" s="121"/>
      <c r="ABM336" s="121"/>
      <c r="ABN336" s="121"/>
      <c r="ABO336" s="121"/>
      <c r="ABP336" s="121"/>
      <c r="ABQ336" s="121"/>
      <c r="ABR336" s="121"/>
      <c r="ABS336" s="121"/>
      <c r="ABT336" s="121"/>
      <c r="ABU336" s="121"/>
      <c r="ABV336" s="121"/>
      <c r="ABW336" s="121"/>
      <c r="ABX336" s="121"/>
      <c r="ABY336" s="121"/>
      <c r="ABZ336" s="121"/>
      <c r="ACA336" s="121"/>
      <c r="ACB336" s="121"/>
      <c r="ACC336" s="121"/>
      <c r="ACD336" s="121"/>
      <c r="ACE336" s="121"/>
      <c r="ACF336" s="121"/>
      <c r="ACG336" s="121"/>
      <c r="ACH336" s="121"/>
      <c r="ACI336" s="121"/>
      <c r="ACJ336" s="121"/>
      <c r="ACK336" s="121"/>
      <c r="ACL336" s="121"/>
      <c r="ACM336" s="121"/>
      <c r="ACN336" s="121"/>
      <c r="ACO336" s="121"/>
      <c r="ACP336" s="121"/>
      <c r="ACQ336" s="121"/>
      <c r="ACR336" s="121"/>
      <c r="ACS336" s="121"/>
      <c r="ACT336" s="121"/>
      <c r="ACU336" s="121"/>
      <c r="ACV336" s="121"/>
      <c r="ACW336" s="121"/>
      <c r="ACX336" s="121"/>
      <c r="ACY336" s="121"/>
      <c r="ACZ336" s="121"/>
      <c r="ADA336" s="121"/>
      <c r="ADB336" s="121"/>
      <c r="ADC336" s="121"/>
      <c r="ADD336" s="121"/>
      <c r="ADE336" s="121"/>
      <c r="ADF336" s="121"/>
    </row>
    <row r="337" spans="1:786" s="1" customFormat="1" ht="24" x14ac:dyDescent="0.3">
      <c r="A337" s="58">
        <v>1</v>
      </c>
      <c r="B337" s="46" t="s">
        <v>940</v>
      </c>
      <c r="C337" s="24" t="s">
        <v>266</v>
      </c>
      <c r="D337" s="25" t="s">
        <v>176</v>
      </c>
      <c r="E337" s="25" t="s">
        <v>194</v>
      </c>
      <c r="F337" s="25">
        <v>45</v>
      </c>
      <c r="G337" s="81">
        <v>1520000</v>
      </c>
      <c r="H337" s="25">
        <v>1</v>
      </c>
      <c r="I337" s="25" t="s">
        <v>44</v>
      </c>
      <c r="J337" s="25" t="s">
        <v>114</v>
      </c>
      <c r="K337" s="27">
        <v>1966</v>
      </c>
      <c r="L337" s="132">
        <v>24228</v>
      </c>
      <c r="M337" s="29">
        <v>450000</v>
      </c>
      <c r="N337" s="30">
        <v>8</v>
      </c>
      <c r="O337" s="30">
        <v>488</v>
      </c>
      <c r="P337" s="31" t="s">
        <v>941</v>
      </c>
      <c r="Q337" s="32" t="s">
        <v>942</v>
      </c>
      <c r="R337" s="104"/>
      <c r="S337" s="34" t="str">
        <f t="shared" si="77"/>
        <v>Pb Zn</v>
      </c>
      <c r="T337" s="105"/>
      <c r="U337" s="105"/>
      <c r="V337" s="105"/>
      <c r="W337" s="105"/>
      <c r="X337" s="105"/>
      <c r="Y337" s="105"/>
      <c r="Z337" s="105"/>
      <c r="AA337" s="106"/>
      <c r="AB337" s="36">
        <f t="shared" si="70"/>
        <v>0.23726005758565219</v>
      </c>
      <c r="AC337" s="36">
        <f t="shared" si="71"/>
        <v>0.20512820512820512</v>
      </c>
      <c r="AD337" s="36">
        <f t="shared" si="72"/>
        <v>34.857142857142854</v>
      </c>
      <c r="AE337" s="36">
        <f t="shared" si="73"/>
        <v>35.299531119856709</v>
      </c>
      <c r="AF337" s="37"/>
      <c r="AG337" s="37">
        <f t="shared" si="74"/>
        <v>35.299531119856709</v>
      </c>
      <c r="AH337" s="37">
        <f t="shared" si="75"/>
        <v>0</v>
      </c>
      <c r="AI337" s="37">
        <f t="shared" si="76"/>
        <v>0</v>
      </c>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7"/>
      <c r="DC337" s="107"/>
      <c r="DD337" s="107"/>
      <c r="DE337" s="107"/>
      <c r="DF337" s="107"/>
      <c r="DG337" s="107"/>
      <c r="DH337" s="107"/>
      <c r="DI337" s="107"/>
      <c r="DJ337" s="107"/>
      <c r="DK337" s="107"/>
      <c r="DL337" s="107"/>
      <c r="DM337" s="107"/>
      <c r="DN337" s="107"/>
      <c r="DO337" s="107"/>
      <c r="DP337" s="107"/>
      <c r="DQ337" s="107"/>
      <c r="DR337" s="107"/>
      <c r="DS337" s="107"/>
      <c r="DT337" s="107"/>
      <c r="DU337" s="107"/>
      <c r="DV337" s="107"/>
      <c r="DW337" s="107"/>
      <c r="DX337" s="107"/>
      <c r="DY337" s="107"/>
      <c r="DZ337" s="107"/>
      <c r="EA337" s="107"/>
      <c r="EB337" s="107"/>
      <c r="EC337" s="107"/>
      <c r="ED337" s="107"/>
      <c r="EE337" s="107"/>
      <c r="EF337" s="107"/>
      <c r="EG337" s="107"/>
      <c r="EH337" s="107"/>
      <c r="EI337" s="107"/>
      <c r="EJ337" s="107"/>
      <c r="EK337" s="107"/>
      <c r="EL337" s="107"/>
      <c r="EM337" s="107"/>
      <c r="EN337" s="107"/>
      <c r="EO337" s="107"/>
      <c r="EP337" s="107"/>
      <c r="EQ337" s="107"/>
      <c r="ER337" s="107"/>
      <c r="ES337" s="107"/>
      <c r="ET337" s="107"/>
      <c r="EU337" s="107"/>
      <c r="EV337" s="107"/>
      <c r="EW337" s="107"/>
      <c r="EX337" s="107"/>
      <c r="EY337" s="107"/>
      <c r="EZ337" s="107"/>
      <c r="FA337" s="107"/>
      <c r="FB337" s="107"/>
      <c r="FC337" s="107"/>
      <c r="FD337" s="107"/>
      <c r="FE337" s="107"/>
      <c r="FF337" s="107"/>
      <c r="FG337" s="107"/>
      <c r="FH337" s="107"/>
      <c r="FI337" s="107"/>
      <c r="FJ337" s="107"/>
      <c r="FK337" s="107"/>
      <c r="FL337" s="107"/>
      <c r="FM337" s="107"/>
      <c r="FN337" s="107"/>
      <c r="FO337" s="107"/>
      <c r="FP337" s="107"/>
      <c r="FQ337" s="107"/>
      <c r="FR337" s="107"/>
      <c r="FS337" s="107"/>
      <c r="FT337" s="107"/>
      <c r="FU337" s="107"/>
      <c r="FV337" s="107"/>
      <c r="FW337" s="107"/>
      <c r="FX337" s="107"/>
      <c r="FY337" s="107"/>
      <c r="FZ337" s="107"/>
      <c r="GA337" s="107"/>
      <c r="GB337" s="107"/>
      <c r="GC337" s="107"/>
      <c r="GD337" s="107"/>
      <c r="GE337" s="107"/>
      <c r="GF337" s="107"/>
      <c r="GG337" s="107"/>
      <c r="GH337" s="107"/>
      <c r="GI337" s="107"/>
      <c r="GJ337" s="107"/>
      <c r="GK337" s="107"/>
      <c r="GL337" s="107"/>
      <c r="GM337" s="107"/>
      <c r="GN337" s="107"/>
      <c r="GO337" s="107"/>
      <c r="GP337" s="107"/>
      <c r="GQ337" s="107"/>
      <c r="GR337" s="107"/>
      <c r="GS337" s="107"/>
      <c r="GT337" s="107"/>
      <c r="GU337" s="107"/>
      <c r="GV337" s="107"/>
      <c r="GW337" s="107"/>
      <c r="GX337" s="107"/>
      <c r="GY337" s="107"/>
      <c r="GZ337" s="107"/>
      <c r="HA337" s="107"/>
      <c r="HB337" s="107"/>
      <c r="HC337" s="107"/>
      <c r="HD337" s="107"/>
      <c r="HE337" s="107"/>
      <c r="HF337" s="107"/>
      <c r="HG337" s="107"/>
      <c r="HH337" s="107"/>
      <c r="HI337" s="107"/>
      <c r="HJ337" s="107"/>
      <c r="HK337" s="107"/>
      <c r="HL337" s="107"/>
      <c r="HM337" s="107"/>
      <c r="HN337" s="107"/>
      <c r="HO337" s="107"/>
      <c r="HP337" s="107"/>
      <c r="HQ337" s="107"/>
      <c r="HR337" s="107"/>
      <c r="HS337" s="107"/>
      <c r="HT337" s="107"/>
      <c r="HU337" s="107"/>
      <c r="HV337" s="107"/>
      <c r="HW337" s="107"/>
      <c r="HX337" s="107"/>
      <c r="HY337" s="107"/>
      <c r="HZ337" s="107"/>
      <c r="IA337" s="107"/>
      <c r="IB337" s="107"/>
      <c r="IC337" s="107"/>
      <c r="ID337" s="107"/>
      <c r="IE337" s="107"/>
      <c r="IF337" s="107"/>
      <c r="IG337" s="107"/>
      <c r="IH337" s="107"/>
      <c r="II337" s="107"/>
      <c r="IJ337" s="107"/>
      <c r="IK337" s="107"/>
      <c r="IL337" s="107"/>
      <c r="IM337" s="107"/>
      <c r="IN337" s="107"/>
      <c r="IO337" s="107"/>
      <c r="IP337" s="107"/>
      <c r="IQ337" s="107"/>
      <c r="IR337" s="107"/>
      <c r="IS337" s="107"/>
      <c r="IT337" s="107"/>
      <c r="IU337" s="107"/>
      <c r="IV337" s="107"/>
      <c r="IW337" s="107"/>
      <c r="IX337" s="107"/>
      <c r="IY337" s="107"/>
      <c r="IZ337" s="107"/>
      <c r="JA337" s="107"/>
      <c r="JB337" s="107"/>
      <c r="JC337" s="107"/>
      <c r="JD337" s="107"/>
      <c r="JE337" s="107"/>
      <c r="JF337" s="107"/>
      <c r="JG337" s="107"/>
      <c r="JH337" s="107"/>
      <c r="JI337" s="107"/>
      <c r="JJ337" s="107"/>
      <c r="JK337" s="107"/>
      <c r="JL337" s="107"/>
      <c r="JM337" s="107"/>
      <c r="JN337" s="107"/>
      <c r="JO337" s="107"/>
      <c r="JP337" s="107"/>
      <c r="JQ337" s="107"/>
      <c r="JR337" s="107"/>
      <c r="JS337" s="107"/>
      <c r="JT337" s="107"/>
      <c r="JU337" s="107"/>
      <c r="JV337" s="107"/>
      <c r="JW337" s="107"/>
      <c r="JX337" s="107"/>
      <c r="JY337" s="107"/>
      <c r="JZ337" s="107"/>
      <c r="KA337" s="107"/>
      <c r="KB337" s="107"/>
      <c r="KC337" s="107"/>
      <c r="KD337" s="107"/>
      <c r="KE337" s="107"/>
      <c r="KF337" s="107"/>
      <c r="KG337" s="107"/>
      <c r="KH337" s="107"/>
      <c r="KI337" s="107"/>
      <c r="KJ337" s="107"/>
      <c r="KK337" s="107"/>
      <c r="KL337" s="107"/>
      <c r="KM337" s="107"/>
      <c r="KN337" s="107"/>
      <c r="KO337" s="107"/>
      <c r="KP337" s="107"/>
      <c r="KQ337" s="107"/>
      <c r="KR337" s="107"/>
      <c r="KS337" s="107"/>
      <c r="KT337" s="107"/>
      <c r="KU337" s="107"/>
      <c r="KV337" s="107"/>
      <c r="KW337" s="107"/>
      <c r="KX337" s="107"/>
      <c r="KY337" s="107"/>
      <c r="KZ337" s="107"/>
      <c r="LA337" s="107"/>
      <c r="LB337" s="107"/>
      <c r="LC337" s="107"/>
      <c r="LD337" s="107"/>
      <c r="LE337" s="107"/>
      <c r="LF337" s="107"/>
      <c r="LG337" s="107"/>
      <c r="LH337" s="107"/>
      <c r="LI337" s="107"/>
      <c r="LJ337" s="107"/>
      <c r="LK337" s="107"/>
      <c r="LL337" s="107"/>
      <c r="LM337" s="107"/>
      <c r="LN337" s="107"/>
      <c r="LO337" s="107"/>
      <c r="LP337" s="107"/>
      <c r="LQ337" s="107"/>
      <c r="LR337" s="107"/>
      <c r="LS337" s="107"/>
      <c r="LT337" s="107"/>
      <c r="LU337" s="107"/>
      <c r="LV337" s="107"/>
      <c r="LW337" s="107"/>
      <c r="LX337" s="107"/>
      <c r="LY337" s="107"/>
      <c r="LZ337" s="107"/>
      <c r="MA337" s="107"/>
      <c r="MB337" s="107"/>
      <c r="MC337" s="107"/>
      <c r="MD337" s="107"/>
      <c r="ME337" s="107"/>
      <c r="MF337" s="107"/>
      <c r="MG337" s="107"/>
      <c r="MH337" s="107"/>
      <c r="MI337" s="107"/>
      <c r="MJ337" s="107"/>
      <c r="MK337" s="107"/>
      <c r="ML337" s="107"/>
      <c r="MM337" s="107"/>
      <c r="MN337" s="107"/>
      <c r="MO337" s="107"/>
      <c r="MP337" s="107"/>
      <c r="MQ337" s="107"/>
      <c r="MR337" s="107"/>
      <c r="MS337" s="107"/>
      <c r="MT337" s="107"/>
      <c r="MU337" s="107"/>
      <c r="MV337" s="107"/>
      <c r="MW337" s="107"/>
      <c r="MX337" s="107"/>
      <c r="MY337" s="107"/>
      <c r="MZ337" s="107"/>
      <c r="NA337" s="107"/>
      <c r="NB337" s="107"/>
      <c r="NC337" s="107"/>
      <c r="ND337" s="107"/>
      <c r="NE337" s="107"/>
      <c r="NF337" s="107"/>
      <c r="NG337" s="107"/>
      <c r="NH337" s="107"/>
      <c r="NI337" s="107"/>
      <c r="NJ337" s="107"/>
      <c r="NK337" s="107"/>
      <c r="NL337" s="107"/>
      <c r="NM337" s="107"/>
      <c r="NN337" s="107"/>
      <c r="NO337" s="107"/>
      <c r="NP337" s="107"/>
      <c r="NQ337" s="107"/>
      <c r="NR337" s="107"/>
      <c r="NS337" s="107"/>
      <c r="NT337" s="107"/>
      <c r="NU337" s="107"/>
      <c r="NV337" s="107"/>
      <c r="NW337" s="107"/>
      <c r="NX337" s="107"/>
      <c r="NY337" s="107"/>
      <c r="NZ337" s="107"/>
      <c r="OA337" s="107"/>
      <c r="OB337" s="107"/>
      <c r="OC337" s="107"/>
      <c r="OD337" s="107"/>
      <c r="OE337" s="107"/>
      <c r="OF337" s="107"/>
      <c r="OG337" s="107"/>
      <c r="OH337" s="107"/>
      <c r="OI337" s="107"/>
      <c r="OJ337" s="107"/>
      <c r="OK337" s="107"/>
      <c r="OL337" s="107"/>
      <c r="OM337" s="107"/>
      <c r="ON337" s="107"/>
      <c r="OO337" s="107"/>
      <c r="OP337" s="107"/>
      <c r="OQ337" s="107"/>
      <c r="OR337" s="107"/>
      <c r="OS337" s="107"/>
      <c r="OT337" s="107"/>
      <c r="OU337" s="107"/>
      <c r="OV337" s="107"/>
      <c r="OW337" s="107"/>
      <c r="OX337" s="107"/>
      <c r="OY337" s="107"/>
      <c r="OZ337" s="107"/>
      <c r="PA337" s="107"/>
      <c r="PB337" s="107"/>
      <c r="PC337" s="107"/>
      <c r="PD337" s="107"/>
      <c r="PE337" s="107"/>
      <c r="PF337" s="107"/>
      <c r="PG337" s="107"/>
      <c r="PH337" s="107"/>
      <c r="PI337" s="107"/>
      <c r="PJ337" s="107"/>
      <c r="PK337" s="107"/>
      <c r="PL337" s="107"/>
      <c r="PM337" s="107"/>
      <c r="PN337" s="107"/>
      <c r="PO337" s="107"/>
      <c r="PP337" s="107"/>
      <c r="PQ337" s="107"/>
      <c r="PR337" s="107"/>
      <c r="PS337" s="107"/>
      <c r="PT337" s="107"/>
      <c r="PU337" s="107"/>
      <c r="PV337" s="107"/>
      <c r="PW337" s="107"/>
      <c r="PX337" s="107"/>
      <c r="PY337" s="107"/>
      <c r="PZ337" s="107"/>
      <c r="QA337" s="107"/>
      <c r="QB337" s="107"/>
      <c r="QC337" s="107"/>
      <c r="QD337" s="107"/>
      <c r="QE337" s="107"/>
      <c r="QF337" s="107"/>
      <c r="QG337" s="107"/>
      <c r="QH337" s="107"/>
      <c r="QI337" s="107"/>
      <c r="QJ337" s="107"/>
      <c r="QK337" s="107"/>
      <c r="QL337" s="107"/>
      <c r="QM337" s="107"/>
      <c r="QN337" s="107"/>
      <c r="QO337" s="107"/>
      <c r="QP337" s="107"/>
      <c r="QQ337" s="107"/>
      <c r="QR337" s="107"/>
      <c r="QS337" s="107"/>
      <c r="QT337" s="107"/>
      <c r="QU337" s="107"/>
      <c r="QV337" s="107"/>
      <c r="QW337" s="107"/>
      <c r="QX337" s="107"/>
      <c r="QY337" s="107"/>
      <c r="QZ337" s="107"/>
      <c r="RA337" s="107"/>
      <c r="RB337" s="107"/>
      <c r="RC337" s="107"/>
      <c r="RD337" s="107"/>
      <c r="RE337" s="107"/>
      <c r="RF337" s="107"/>
      <c r="RG337" s="107"/>
      <c r="RH337" s="107"/>
      <c r="RI337" s="107"/>
      <c r="RJ337" s="107"/>
      <c r="RK337" s="107"/>
      <c r="RL337" s="107"/>
      <c r="RM337" s="107"/>
      <c r="RN337" s="107"/>
      <c r="RO337" s="107"/>
      <c r="RP337" s="107"/>
      <c r="RQ337" s="107"/>
      <c r="RR337" s="107"/>
      <c r="RS337" s="107"/>
      <c r="RT337" s="107"/>
      <c r="RU337" s="107"/>
      <c r="RV337" s="107"/>
      <c r="RW337" s="107"/>
      <c r="RX337" s="107"/>
      <c r="RY337" s="107"/>
      <c r="RZ337" s="107"/>
      <c r="SA337" s="107"/>
      <c r="SB337" s="107"/>
      <c r="SC337" s="107"/>
      <c r="SD337" s="107"/>
      <c r="SE337" s="107"/>
      <c r="SF337" s="107"/>
      <c r="SG337" s="107"/>
      <c r="SH337" s="107"/>
      <c r="SI337" s="107"/>
      <c r="SJ337" s="107"/>
      <c r="SK337" s="107"/>
      <c r="SL337" s="107"/>
      <c r="SM337" s="107"/>
      <c r="SN337" s="107"/>
      <c r="SO337" s="107"/>
      <c r="SP337" s="107"/>
      <c r="SQ337" s="107"/>
      <c r="SR337" s="107"/>
      <c r="SS337" s="107"/>
      <c r="ST337" s="107"/>
      <c r="SU337" s="107"/>
      <c r="SV337" s="107"/>
      <c r="SW337" s="107"/>
      <c r="SX337" s="107"/>
      <c r="SY337" s="107"/>
      <c r="SZ337" s="107"/>
      <c r="TA337" s="107"/>
      <c r="TB337" s="107"/>
      <c r="TC337" s="107"/>
      <c r="TD337" s="107"/>
      <c r="TE337" s="107"/>
      <c r="TF337" s="107"/>
      <c r="TG337" s="107"/>
      <c r="TH337" s="107"/>
      <c r="TI337" s="107"/>
      <c r="TJ337" s="107"/>
      <c r="TK337" s="107"/>
      <c r="TL337" s="107"/>
      <c r="TM337" s="107"/>
      <c r="TN337" s="107"/>
      <c r="TO337" s="107"/>
      <c r="TP337" s="107"/>
      <c r="TQ337" s="107"/>
      <c r="TR337" s="107"/>
      <c r="TS337" s="107"/>
      <c r="TT337" s="107"/>
      <c r="TU337" s="107"/>
      <c r="TV337" s="107"/>
      <c r="TW337" s="107"/>
      <c r="TX337" s="107"/>
      <c r="TY337" s="107"/>
      <c r="TZ337" s="107"/>
      <c r="UA337" s="107"/>
      <c r="UB337" s="107"/>
      <c r="UC337" s="107"/>
      <c r="UD337" s="107"/>
      <c r="UE337" s="107"/>
      <c r="UF337" s="107"/>
      <c r="UG337" s="107"/>
      <c r="UH337" s="107"/>
      <c r="UI337" s="107"/>
      <c r="UJ337" s="107"/>
      <c r="UK337" s="107"/>
      <c r="UL337" s="107"/>
      <c r="UM337" s="107"/>
      <c r="UN337" s="107"/>
      <c r="UO337" s="107"/>
      <c r="UP337" s="107"/>
      <c r="UQ337" s="107"/>
      <c r="UR337" s="107"/>
      <c r="US337" s="107"/>
      <c r="UT337" s="107"/>
      <c r="UU337" s="107"/>
      <c r="UV337" s="107"/>
      <c r="UW337" s="107"/>
      <c r="UX337" s="107"/>
      <c r="UY337" s="107"/>
      <c r="UZ337" s="107"/>
      <c r="VA337" s="107"/>
      <c r="VB337" s="107"/>
      <c r="VC337" s="107"/>
      <c r="VD337" s="107"/>
      <c r="VE337" s="107"/>
      <c r="VF337" s="107"/>
      <c r="VG337" s="107"/>
      <c r="VH337" s="107"/>
      <c r="VI337" s="107"/>
      <c r="VJ337" s="107"/>
      <c r="VK337" s="107"/>
      <c r="VL337" s="107"/>
      <c r="VM337" s="107"/>
      <c r="VN337" s="107"/>
      <c r="VO337" s="107"/>
      <c r="VP337" s="107"/>
      <c r="VQ337" s="107"/>
      <c r="VR337" s="107"/>
      <c r="VS337" s="107"/>
      <c r="VT337" s="107"/>
      <c r="VU337" s="107"/>
      <c r="VV337" s="107"/>
      <c r="VW337" s="107"/>
      <c r="VX337" s="107"/>
      <c r="VY337" s="107"/>
      <c r="VZ337" s="107"/>
      <c r="WA337" s="107"/>
      <c r="WB337" s="107"/>
      <c r="WC337" s="107"/>
      <c r="WD337" s="107"/>
      <c r="WE337" s="107"/>
      <c r="WF337" s="107"/>
      <c r="WG337" s="107"/>
      <c r="WH337" s="107"/>
      <c r="WI337" s="107"/>
      <c r="WJ337" s="107"/>
      <c r="WK337" s="107"/>
      <c r="WL337" s="107"/>
      <c r="WM337" s="107"/>
      <c r="WN337" s="107"/>
      <c r="WO337" s="107"/>
      <c r="WP337" s="107"/>
      <c r="WQ337" s="107"/>
      <c r="WR337" s="107"/>
      <c r="WS337" s="107"/>
      <c r="WT337" s="107"/>
      <c r="WU337" s="107"/>
      <c r="WV337" s="107"/>
      <c r="WW337" s="107"/>
      <c r="WX337" s="107"/>
      <c r="WY337" s="107"/>
      <c r="WZ337" s="107"/>
      <c r="XA337" s="107"/>
      <c r="XB337" s="107"/>
      <c r="XC337" s="107"/>
      <c r="XD337" s="107"/>
      <c r="XE337" s="107"/>
      <c r="XF337" s="107"/>
      <c r="XG337" s="107"/>
      <c r="XH337" s="107"/>
      <c r="XI337" s="107"/>
      <c r="XJ337" s="107"/>
      <c r="XK337" s="107"/>
      <c r="XL337" s="107"/>
      <c r="XM337" s="107"/>
      <c r="XN337" s="107"/>
      <c r="XO337" s="107"/>
      <c r="XP337" s="107"/>
      <c r="XQ337" s="107"/>
      <c r="XR337" s="107"/>
      <c r="XS337" s="107"/>
      <c r="XT337" s="107"/>
      <c r="XU337" s="107"/>
      <c r="XV337" s="107"/>
      <c r="XW337" s="107"/>
      <c r="XX337" s="107"/>
      <c r="XY337" s="107"/>
      <c r="XZ337" s="107"/>
      <c r="YA337" s="107"/>
      <c r="YB337" s="107"/>
      <c r="YC337" s="107"/>
      <c r="YD337" s="107"/>
      <c r="YE337" s="107"/>
      <c r="YF337" s="107"/>
      <c r="YG337" s="107"/>
      <c r="YH337" s="107"/>
      <c r="YI337" s="107"/>
      <c r="YJ337" s="107"/>
      <c r="YK337" s="107"/>
      <c r="YL337" s="107"/>
      <c r="YM337" s="107"/>
      <c r="YN337" s="107"/>
      <c r="YO337" s="107"/>
      <c r="YP337" s="107"/>
      <c r="YQ337" s="107"/>
      <c r="YR337" s="107"/>
      <c r="YS337" s="107"/>
      <c r="YT337" s="107"/>
      <c r="YU337" s="107"/>
      <c r="YV337" s="107"/>
      <c r="YW337" s="107"/>
      <c r="YX337" s="107"/>
      <c r="YY337" s="107"/>
      <c r="YZ337" s="107"/>
      <c r="ZA337" s="107"/>
      <c r="ZB337" s="107"/>
      <c r="ZC337" s="107"/>
      <c r="ZD337" s="107"/>
      <c r="ZE337" s="107"/>
      <c r="ZF337" s="107"/>
      <c r="ZG337" s="107"/>
      <c r="ZH337" s="107"/>
      <c r="ZI337" s="107"/>
      <c r="ZJ337" s="107"/>
      <c r="ZK337" s="107"/>
      <c r="ZL337" s="107"/>
      <c r="ZM337" s="107"/>
      <c r="ZN337" s="107"/>
      <c r="ZO337" s="107"/>
      <c r="ZP337" s="107"/>
      <c r="ZQ337" s="107"/>
      <c r="ZR337" s="107"/>
      <c r="ZS337" s="107"/>
      <c r="ZT337" s="107"/>
      <c r="ZU337" s="107"/>
      <c r="ZV337" s="107"/>
      <c r="ZW337" s="107"/>
      <c r="ZX337" s="107"/>
      <c r="ZY337" s="107"/>
      <c r="ZZ337" s="107"/>
      <c r="AAA337" s="107"/>
      <c r="AAB337" s="107"/>
      <c r="AAC337" s="107"/>
      <c r="AAD337" s="107"/>
      <c r="AAE337" s="107"/>
      <c r="AAF337" s="107"/>
      <c r="AAG337" s="107"/>
      <c r="AAH337" s="107"/>
      <c r="AAI337" s="107"/>
      <c r="AAJ337" s="107"/>
      <c r="AAK337" s="107"/>
      <c r="AAL337" s="107"/>
      <c r="AAM337" s="107"/>
      <c r="AAN337" s="107"/>
      <c r="AAO337" s="107"/>
      <c r="AAP337" s="107"/>
      <c r="AAQ337" s="107"/>
      <c r="AAR337" s="107"/>
      <c r="AAS337" s="107"/>
      <c r="AAT337" s="107"/>
      <c r="AAU337" s="107"/>
      <c r="AAV337" s="107"/>
      <c r="AAW337" s="107"/>
      <c r="AAX337" s="107"/>
      <c r="AAY337" s="107"/>
      <c r="AAZ337" s="107"/>
      <c r="ABA337" s="107"/>
      <c r="ABB337" s="107"/>
      <c r="ABC337" s="107"/>
      <c r="ABD337" s="107"/>
      <c r="ABE337" s="107"/>
      <c r="ABF337" s="107"/>
      <c r="ABG337" s="107"/>
      <c r="ABH337" s="107"/>
      <c r="ABI337" s="107"/>
      <c r="ABJ337" s="107"/>
      <c r="ABK337" s="107"/>
      <c r="ABL337" s="107"/>
      <c r="ABM337" s="107"/>
      <c r="ABN337" s="107"/>
      <c r="ABO337" s="107"/>
      <c r="ABP337" s="107"/>
      <c r="ABQ337" s="107"/>
      <c r="ABR337" s="107"/>
      <c r="ABS337" s="107"/>
      <c r="ABT337" s="107"/>
      <c r="ABU337" s="107"/>
      <c r="ABV337" s="107"/>
      <c r="ABW337" s="107"/>
      <c r="ABX337" s="107"/>
      <c r="ABY337" s="107"/>
      <c r="ABZ337" s="107"/>
      <c r="ACA337" s="107"/>
      <c r="ACB337" s="107"/>
      <c r="ACC337" s="107"/>
      <c r="ACD337" s="107"/>
      <c r="ACE337" s="107"/>
      <c r="ACF337" s="107"/>
      <c r="ACG337" s="107"/>
      <c r="ACH337" s="107"/>
      <c r="ACI337" s="107"/>
      <c r="ACJ337" s="107"/>
      <c r="ACK337" s="107"/>
      <c r="ACL337" s="107"/>
      <c r="ACM337" s="107"/>
      <c r="ACN337" s="107"/>
      <c r="ACO337" s="107"/>
      <c r="ACP337" s="107"/>
      <c r="ACQ337" s="107"/>
      <c r="ACR337" s="107"/>
      <c r="ACS337" s="107"/>
      <c r="ACT337" s="107"/>
      <c r="ACU337" s="107"/>
      <c r="ACV337" s="107"/>
      <c r="ACW337" s="107"/>
      <c r="ACX337" s="107"/>
      <c r="ACY337" s="107"/>
      <c r="ACZ337" s="107"/>
      <c r="ADA337" s="107"/>
    </row>
    <row r="338" spans="1:786" s="83" customFormat="1" ht="24" x14ac:dyDescent="0.3">
      <c r="A338" s="42">
        <v>3</v>
      </c>
      <c r="B338" s="46" t="s">
        <v>943</v>
      </c>
      <c r="C338" s="24" t="s">
        <v>129</v>
      </c>
      <c r="D338" s="25"/>
      <c r="E338" s="25"/>
      <c r="F338" s="25"/>
      <c r="G338" s="81"/>
      <c r="H338" s="25">
        <v>1</v>
      </c>
      <c r="I338" s="25" t="s">
        <v>44</v>
      </c>
      <c r="J338" s="25" t="s">
        <v>218</v>
      </c>
      <c r="K338" s="27">
        <v>1966</v>
      </c>
      <c r="L338" s="28">
        <v>24190</v>
      </c>
      <c r="M338" s="29"/>
      <c r="N338" s="30"/>
      <c r="O338" s="30"/>
      <c r="P338" s="31" t="s">
        <v>32</v>
      </c>
      <c r="Q338" s="32" t="s">
        <v>944</v>
      </c>
      <c r="R338" s="33" t="s">
        <v>398</v>
      </c>
      <c r="S338" s="34" t="str">
        <f t="shared" si="77"/>
        <v>Coal</v>
      </c>
      <c r="T338" s="35"/>
      <c r="U338" s="35"/>
      <c r="V338" s="35"/>
      <c r="W338" s="35"/>
      <c r="X338" s="35"/>
      <c r="Y338" s="35"/>
      <c r="Z338" s="35"/>
      <c r="AA338" s="1"/>
      <c r="AB338" s="36">
        <f t="shared" si="70"/>
        <v>0</v>
      </c>
      <c r="AC338" s="36">
        <f t="shared" si="71"/>
        <v>0</v>
      </c>
      <c r="AD338" s="36">
        <f t="shared" si="72"/>
        <v>0</v>
      </c>
      <c r="AE338" s="36">
        <f t="shared" si="73"/>
        <v>0</v>
      </c>
      <c r="AF338" s="37"/>
      <c r="AG338" s="37">
        <f t="shared" si="74"/>
        <v>0</v>
      </c>
      <c r="AH338" s="37">
        <f t="shared" si="75"/>
        <v>0</v>
      </c>
      <c r="AI338" s="37">
        <f t="shared" si="76"/>
        <v>0</v>
      </c>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c r="SR338" s="1"/>
      <c r="SS338" s="1"/>
      <c r="ST338" s="1"/>
      <c r="SU338" s="1"/>
      <c r="SV338" s="1"/>
      <c r="SW338" s="1"/>
      <c r="SX338" s="1"/>
      <c r="SY338" s="1"/>
      <c r="SZ338" s="1"/>
      <c r="TA338" s="1"/>
      <c r="TB338" s="1"/>
      <c r="TC338" s="1"/>
      <c r="TD338" s="1"/>
      <c r="TE338" s="1"/>
      <c r="TF338" s="1"/>
      <c r="TG338" s="1"/>
      <c r="TH338" s="1"/>
      <c r="TI338" s="1"/>
      <c r="TJ338" s="1"/>
      <c r="TK338" s="1"/>
      <c r="TL338" s="1"/>
      <c r="TM338" s="1"/>
      <c r="TN338" s="1"/>
      <c r="TO338" s="1"/>
      <c r="TP338" s="1"/>
      <c r="TQ338" s="1"/>
      <c r="TR338" s="1"/>
      <c r="TS338" s="1"/>
      <c r="TT338" s="1"/>
      <c r="TU338" s="1"/>
      <c r="TV338" s="1"/>
      <c r="TW338" s="1"/>
      <c r="TX338" s="1"/>
      <c r="TY338" s="1"/>
      <c r="TZ338" s="1"/>
      <c r="UA338" s="1"/>
      <c r="UB338" s="1"/>
      <c r="UC338" s="1"/>
      <c r="UD338" s="1"/>
      <c r="UE338" s="1"/>
      <c r="UF338" s="1"/>
      <c r="UG338" s="1"/>
      <c r="UH338" s="1"/>
      <c r="UI338" s="1"/>
      <c r="UJ338" s="1"/>
      <c r="UK338" s="1"/>
      <c r="UL338" s="1"/>
      <c r="UM338" s="1"/>
      <c r="UN338" s="1"/>
      <c r="UO338" s="1"/>
      <c r="UP338" s="1"/>
      <c r="UQ338" s="1"/>
      <c r="UR338" s="1"/>
      <c r="US338" s="1"/>
      <c r="UT338" s="1"/>
      <c r="UU338" s="1"/>
      <c r="UV338" s="1"/>
      <c r="UW338" s="1"/>
      <c r="UX338" s="1"/>
      <c r="UY338" s="1"/>
      <c r="UZ338" s="1"/>
      <c r="VA338" s="1"/>
      <c r="VB338" s="1"/>
      <c r="VC338" s="1"/>
      <c r="VD338" s="1"/>
      <c r="VE338" s="1"/>
      <c r="VF338" s="1"/>
      <c r="VG338" s="1"/>
      <c r="VH338" s="1"/>
      <c r="VI338" s="1"/>
      <c r="VJ338" s="1"/>
      <c r="VK338" s="1"/>
      <c r="VL338" s="1"/>
      <c r="VM338" s="1"/>
      <c r="VN338" s="1"/>
      <c r="VO338" s="1"/>
      <c r="VP338" s="1"/>
      <c r="VQ338" s="1"/>
      <c r="VR338" s="1"/>
      <c r="VS338" s="1"/>
      <c r="VT338" s="1"/>
      <c r="VU338" s="1"/>
      <c r="VV338" s="1"/>
      <c r="VW338" s="1"/>
      <c r="VX338" s="1"/>
      <c r="VY338" s="1"/>
      <c r="VZ338" s="1"/>
      <c r="WA338" s="1"/>
      <c r="WB338" s="1"/>
      <c r="WC338" s="1"/>
      <c r="WD338" s="1"/>
      <c r="WE338" s="1"/>
      <c r="WF338" s="1"/>
      <c r="WG338" s="1"/>
      <c r="WH338" s="1"/>
      <c r="WI338" s="1"/>
      <c r="WJ338" s="1"/>
      <c r="WK338" s="1"/>
      <c r="WL338" s="1"/>
      <c r="WM338" s="1"/>
      <c r="WN338" s="1"/>
      <c r="WO338" s="1"/>
      <c r="WP338" s="1"/>
      <c r="WQ338" s="1"/>
      <c r="WR338" s="1"/>
      <c r="WS338" s="1"/>
      <c r="WT338" s="1"/>
      <c r="WU338" s="1"/>
      <c r="WV338" s="1"/>
      <c r="WW338" s="1"/>
      <c r="WX338" s="1"/>
      <c r="WY338" s="1"/>
      <c r="WZ338" s="1"/>
      <c r="XA338" s="1"/>
      <c r="XB338" s="1"/>
      <c r="XC338" s="1"/>
      <c r="XD338" s="1"/>
      <c r="XE338" s="1"/>
      <c r="XF338" s="1"/>
      <c r="XG338" s="1"/>
      <c r="XH338" s="1"/>
      <c r="XI338" s="1"/>
      <c r="XJ338" s="1"/>
      <c r="XK338" s="1"/>
      <c r="XL338" s="1"/>
      <c r="XM338" s="1"/>
      <c r="XN338" s="1"/>
      <c r="XO338" s="1"/>
      <c r="XP338" s="1"/>
      <c r="XQ338" s="1"/>
      <c r="XR338" s="1"/>
      <c r="XS338" s="1"/>
      <c r="XT338" s="1"/>
      <c r="XU338" s="1"/>
      <c r="XV338" s="1"/>
      <c r="XW338" s="1"/>
      <c r="XX338" s="1"/>
      <c r="XY338" s="1"/>
      <c r="XZ338" s="1"/>
      <c r="YA338" s="1"/>
      <c r="YB338" s="1"/>
      <c r="YC338" s="1"/>
      <c r="YD338" s="1"/>
      <c r="YE338" s="1"/>
      <c r="YF338" s="1"/>
      <c r="YG338" s="1"/>
      <c r="YH338" s="1"/>
      <c r="YI338" s="1"/>
      <c r="YJ338" s="1"/>
      <c r="YK338" s="1"/>
      <c r="YL338" s="1"/>
      <c r="YM338" s="1"/>
      <c r="YN338" s="1"/>
      <c r="YO338" s="1"/>
      <c r="YP338" s="1"/>
      <c r="YQ338" s="1"/>
      <c r="YR338" s="1"/>
      <c r="YS338" s="1"/>
      <c r="YT338" s="1"/>
      <c r="YU338" s="1"/>
      <c r="YV338" s="1"/>
      <c r="YW338" s="1"/>
      <c r="YX338" s="1"/>
      <c r="YY338" s="1"/>
      <c r="YZ338" s="1"/>
      <c r="ZA338" s="1"/>
      <c r="ZB338" s="1"/>
      <c r="ZC338" s="1"/>
      <c r="ZD338" s="1"/>
      <c r="ZE338" s="1"/>
      <c r="ZF338" s="1"/>
      <c r="ZG338" s="1"/>
      <c r="ZH338" s="1"/>
      <c r="ZI338" s="1"/>
      <c r="ZJ338" s="1"/>
      <c r="ZK338" s="1"/>
      <c r="ZL338" s="1"/>
      <c r="ZM338" s="1"/>
      <c r="ZN338" s="1"/>
      <c r="ZO338" s="1"/>
      <c r="ZP338" s="1"/>
      <c r="ZQ338" s="1"/>
      <c r="ZR338" s="1"/>
      <c r="ZS338" s="1"/>
      <c r="ZT338" s="1"/>
      <c r="ZU338" s="1"/>
      <c r="ZV338" s="1"/>
      <c r="ZW338" s="1"/>
      <c r="ZX338" s="1"/>
      <c r="ZY338" s="1"/>
      <c r="ZZ338" s="1"/>
      <c r="AAA338" s="1"/>
      <c r="AAB338" s="1"/>
      <c r="AAC338" s="1"/>
      <c r="AAD338" s="1"/>
      <c r="AAE338" s="1"/>
      <c r="AAF338" s="1"/>
      <c r="AAG338" s="1"/>
      <c r="AAH338" s="1"/>
      <c r="AAI338" s="1"/>
      <c r="AAJ338" s="1"/>
      <c r="AAK338" s="1"/>
      <c r="AAL338" s="1"/>
      <c r="AAM338" s="1"/>
      <c r="AAN338" s="1"/>
      <c r="AAO338" s="1"/>
      <c r="AAP338" s="1"/>
      <c r="AAQ338" s="1"/>
      <c r="AAR338" s="1"/>
      <c r="AAS338" s="1"/>
      <c r="AAT338" s="1"/>
      <c r="AAU338" s="1"/>
      <c r="AAV338" s="1"/>
      <c r="AAW338" s="1"/>
      <c r="AAX338" s="1"/>
      <c r="AAY338" s="1"/>
      <c r="AAZ338" s="1"/>
      <c r="ABA338" s="1"/>
      <c r="ABB338" s="1"/>
      <c r="ABC338" s="1"/>
      <c r="ABD338" s="1"/>
      <c r="ABE338" s="1"/>
      <c r="ABF338" s="1"/>
      <c r="ABG338" s="1"/>
      <c r="ABH338" s="1"/>
      <c r="ABI338" s="1"/>
      <c r="ABJ338" s="1"/>
      <c r="ABK338" s="1"/>
      <c r="ABL338" s="1"/>
      <c r="ABM338" s="1"/>
      <c r="ABN338" s="1"/>
      <c r="ABO338" s="1"/>
      <c r="ABP338" s="1"/>
      <c r="ABQ338" s="1"/>
      <c r="ABR338" s="1"/>
      <c r="ABS338" s="1"/>
      <c r="ABT338" s="1"/>
      <c r="ABU338" s="1"/>
      <c r="ABV338" s="1"/>
      <c r="ABW338" s="1"/>
      <c r="ABX338" s="1"/>
      <c r="ABY338" s="1"/>
      <c r="ABZ338" s="1"/>
      <c r="ACA338" s="1"/>
      <c r="ACB338" s="1"/>
      <c r="ACC338" s="1"/>
      <c r="ACD338" s="1"/>
      <c r="ACE338" s="1"/>
      <c r="ACF338" s="1"/>
      <c r="ACG338" s="1"/>
      <c r="ACH338" s="1"/>
      <c r="ACI338" s="1"/>
      <c r="ACJ338" s="1"/>
      <c r="ACK338" s="1"/>
      <c r="ACL338" s="1"/>
      <c r="ACM338" s="1"/>
      <c r="ACN338" s="1"/>
      <c r="ACO338" s="1"/>
      <c r="ACP338" s="1"/>
      <c r="ACQ338" s="1"/>
      <c r="ACR338" s="1"/>
      <c r="ACS338" s="1"/>
      <c r="ACT338" s="1"/>
      <c r="ACU338" s="1"/>
      <c r="ACV338" s="1"/>
      <c r="ACW338" s="1"/>
      <c r="ACX338" s="1"/>
      <c r="ACY338" s="1"/>
      <c r="ACZ338" s="1"/>
      <c r="ADA338" s="1"/>
    </row>
    <row r="339" spans="1:786" s="96" customFormat="1" ht="36" x14ac:dyDescent="0.3">
      <c r="A339" s="40">
        <v>2</v>
      </c>
      <c r="B339" s="46" t="s">
        <v>945</v>
      </c>
      <c r="C339" s="24" t="s">
        <v>737</v>
      </c>
      <c r="D339" s="25" t="s">
        <v>176</v>
      </c>
      <c r="E339" s="25" t="s">
        <v>194</v>
      </c>
      <c r="F339" s="25">
        <v>16</v>
      </c>
      <c r="G339" s="81">
        <v>6360000</v>
      </c>
      <c r="H339" s="25">
        <v>1</v>
      </c>
      <c r="I339" s="25" t="s">
        <v>44</v>
      </c>
      <c r="J339" s="25" t="s">
        <v>57</v>
      </c>
      <c r="K339" s="27">
        <v>1966</v>
      </c>
      <c r="L339" s="93">
        <v>1966</v>
      </c>
      <c r="M339" s="29">
        <v>130000</v>
      </c>
      <c r="N339" s="30">
        <v>0.3</v>
      </c>
      <c r="O339" s="30"/>
      <c r="P339" s="31" t="s">
        <v>946</v>
      </c>
      <c r="Q339" s="32" t="s">
        <v>947</v>
      </c>
      <c r="R339" s="33" t="s">
        <v>398</v>
      </c>
      <c r="S339" s="34" t="str">
        <f t="shared" si="77"/>
        <v>Gypsum</v>
      </c>
      <c r="T339" s="35"/>
      <c r="U339" s="35"/>
      <c r="V339" s="35"/>
      <c r="W339" s="35"/>
      <c r="X339" s="35"/>
      <c r="Y339" s="35"/>
      <c r="Z339" s="35"/>
      <c r="AA339" s="1"/>
      <c r="AB339" s="36">
        <f t="shared" si="70"/>
        <v>6.8541794413632853E-2</v>
      </c>
      <c r="AC339" s="36">
        <f t="shared" si="71"/>
        <v>7.6923076923076919E-3</v>
      </c>
      <c r="AD339" s="36">
        <f t="shared" si="72"/>
        <v>0</v>
      </c>
      <c r="AE339" s="36">
        <f t="shared" si="73"/>
        <v>7.6234102105940546E-2</v>
      </c>
      <c r="AF339" s="37"/>
      <c r="AG339" s="37">
        <f t="shared" si="74"/>
        <v>0</v>
      </c>
      <c r="AH339" s="37">
        <f t="shared" si="75"/>
        <v>7.6234102105940546E-2</v>
      </c>
      <c r="AI339" s="37">
        <f t="shared" si="76"/>
        <v>0</v>
      </c>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c r="SR339" s="1"/>
      <c r="SS339" s="1"/>
      <c r="ST339" s="1"/>
      <c r="SU339" s="1"/>
      <c r="SV339" s="1"/>
      <c r="SW339" s="1"/>
      <c r="SX339" s="1"/>
      <c r="SY339" s="1"/>
      <c r="SZ339" s="1"/>
      <c r="TA339" s="1"/>
      <c r="TB339" s="1"/>
      <c r="TC339" s="1"/>
      <c r="TD339" s="1"/>
      <c r="TE339" s="1"/>
      <c r="TF339" s="1"/>
      <c r="TG339" s="1"/>
      <c r="TH339" s="1"/>
      <c r="TI339" s="1"/>
      <c r="TJ339" s="1"/>
      <c r="TK339" s="1"/>
      <c r="TL339" s="1"/>
      <c r="TM339" s="1"/>
      <c r="TN339" s="1"/>
      <c r="TO339" s="1"/>
      <c r="TP339" s="1"/>
      <c r="TQ339" s="1"/>
      <c r="TR339" s="1"/>
      <c r="TS339" s="1"/>
      <c r="TT339" s="1"/>
      <c r="TU339" s="1"/>
      <c r="TV339" s="1"/>
      <c r="TW339" s="1"/>
      <c r="TX339" s="1"/>
      <c r="TY339" s="1"/>
      <c r="TZ339" s="1"/>
      <c r="UA339" s="1"/>
      <c r="UB339" s="1"/>
      <c r="UC339" s="1"/>
      <c r="UD339" s="1"/>
      <c r="UE339" s="1"/>
      <c r="UF339" s="1"/>
      <c r="UG339" s="1"/>
      <c r="UH339" s="1"/>
      <c r="UI339" s="1"/>
      <c r="UJ339" s="1"/>
      <c r="UK339" s="1"/>
      <c r="UL339" s="1"/>
      <c r="UM339" s="1"/>
      <c r="UN339" s="1"/>
      <c r="UO339" s="1"/>
      <c r="UP339" s="1"/>
      <c r="UQ339" s="1"/>
      <c r="UR339" s="1"/>
      <c r="US339" s="1"/>
      <c r="UT339" s="1"/>
      <c r="UU339" s="1"/>
      <c r="UV339" s="1"/>
      <c r="UW339" s="1"/>
      <c r="UX339" s="1"/>
      <c r="UY339" s="1"/>
      <c r="UZ339" s="1"/>
      <c r="VA339" s="1"/>
      <c r="VB339" s="1"/>
      <c r="VC339" s="1"/>
      <c r="VD339" s="1"/>
      <c r="VE339" s="1"/>
      <c r="VF339" s="1"/>
      <c r="VG339" s="1"/>
      <c r="VH339" s="1"/>
      <c r="VI339" s="1"/>
      <c r="VJ339" s="1"/>
      <c r="VK339" s="1"/>
      <c r="VL339" s="1"/>
      <c r="VM339" s="1"/>
      <c r="VN339" s="1"/>
      <c r="VO339" s="1"/>
      <c r="VP339" s="1"/>
      <c r="VQ339" s="1"/>
      <c r="VR339" s="1"/>
      <c r="VS339" s="1"/>
      <c r="VT339" s="1"/>
      <c r="VU339" s="1"/>
      <c r="VV339" s="1"/>
      <c r="VW339" s="1"/>
      <c r="VX339" s="1"/>
      <c r="VY339" s="1"/>
      <c r="VZ339" s="1"/>
      <c r="WA339" s="1"/>
      <c r="WB339" s="1"/>
      <c r="WC339" s="1"/>
      <c r="WD339" s="1"/>
      <c r="WE339" s="1"/>
      <c r="WF339" s="1"/>
      <c r="WG339" s="1"/>
      <c r="WH339" s="1"/>
      <c r="WI339" s="1"/>
      <c r="WJ339" s="1"/>
      <c r="WK339" s="1"/>
      <c r="WL339" s="1"/>
      <c r="WM339" s="1"/>
      <c r="WN339" s="1"/>
      <c r="WO339" s="1"/>
      <c r="WP339" s="1"/>
      <c r="WQ339" s="1"/>
      <c r="WR339" s="1"/>
      <c r="WS339" s="1"/>
      <c r="WT339" s="1"/>
      <c r="WU339" s="1"/>
      <c r="WV339" s="1"/>
      <c r="WW339" s="1"/>
      <c r="WX339" s="1"/>
      <c r="WY339" s="1"/>
      <c r="WZ339" s="1"/>
      <c r="XA339" s="1"/>
      <c r="XB339" s="1"/>
      <c r="XC339" s="1"/>
      <c r="XD339" s="1"/>
      <c r="XE339" s="1"/>
      <c r="XF339" s="1"/>
      <c r="XG339" s="1"/>
      <c r="XH339" s="1"/>
      <c r="XI339" s="1"/>
      <c r="XJ339" s="1"/>
      <c r="XK339" s="1"/>
      <c r="XL339" s="1"/>
      <c r="XM339" s="1"/>
      <c r="XN339" s="1"/>
      <c r="XO339" s="1"/>
      <c r="XP339" s="1"/>
      <c r="XQ339" s="1"/>
      <c r="XR339" s="1"/>
      <c r="XS339" s="1"/>
      <c r="XT339" s="1"/>
      <c r="XU339" s="1"/>
      <c r="XV339" s="1"/>
      <c r="XW339" s="1"/>
      <c r="XX339" s="1"/>
      <c r="XY339" s="1"/>
      <c r="XZ339" s="1"/>
      <c r="YA339" s="1"/>
      <c r="YB339" s="1"/>
      <c r="YC339" s="1"/>
      <c r="YD339" s="1"/>
      <c r="YE339" s="1"/>
      <c r="YF339" s="1"/>
      <c r="YG339" s="1"/>
      <c r="YH339" s="1"/>
      <c r="YI339" s="1"/>
      <c r="YJ339" s="1"/>
      <c r="YK339" s="1"/>
      <c r="YL339" s="1"/>
      <c r="YM339" s="1"/>
      <c r="YN339" s="1"/>
      <c r="YO339" s="1"/>
      <c r="YP339" s="1"/>
      <c r="YQ339" s="1"/>
      <c r="YR339" s="1"/>
      <c r="YS339" s="1"/>
      <c r="YT339" s="1"/>
      <c r="YU339" s="1"/>
      <c r="YV339" s="1"/>
      <c r="YW339" s="1"/>
      <c r="YX339" s="1"/>
      <c r="YY339" s="1"/>
      <c r="YZ339" s="1"/>
      <c r="ZA339" s="1"/>
      <c r="ZB339" s="1"/>
      <c r="ZC339" s="1"/>
      <c r="ZD339" s="1"/>
      <c r="ZE339" s="1"/>
      <c r="ZF339" s="1"/>
      <c r="ZG339" s="1"/>
      <c r="ZH339" s="1"/>
      <c r="ZI339" s="1"/>
      <c r="ZJ339" s="1"/>
      <c r="ZK339" s="1"/>
      <c r="ZL339" s="1"/>
      <c r="ZM339" s="1"/>
      <c r="ZN339" s="1"/>
      <c r="ZO339" s="1"/>
      <c r="ZP339" s="1"/>
      <c r="ZQ339" s="1"/>
      <c r="ZR339" s="1"/>
      <c r="ZS339" s="1"/>
      <c r="ZT339" s="1"/>
      <c r="ZU339" s="1"/>
      <c r="ZV339" s="1"/>
      <c r="ZW339" s="1"/>
      <c r="ZX339" s="1"/>
      <c r="ZY339" s="1"/>
      <c r="ZZ339" s="1"/>
      <c r="AAA339" s="1"/>
      <c r="AAB339" s="1"/>
      <c r="AAC339" s="1"/>
      <c r="AAD339" s="1"/>
      <c r="AAE339" s="1"/>
      <c r="AAF339" s="1"/>
      <c r="AAG339" s="1"/>
      <c r="AAH339" s="1"/>
      <c r="AAI339" s="1"/>
      <c r="AAJ339" s="1"/>
      <c r="AAK339" s="1"/>
      <c r="AAL339" s="1"/>
      <c r="AAM339" s="1"/>
      <c r="AAN339" s="1"/>
      <c r="AAO339" s="1"/>
      <c r="AAP339" s="1"/>
      <c r="AAQ339" s="1"/>
      <c r="AAR339" s="1"/>
      <c r="AAS339" s="1"/>
      <c r="AAT339" s="1"/>
      <c r="AAU339" s="1"/>
      <c r="AAV339" s="1"/>
      <c r="AAW339" s="1"/>
      <c r="AAX339" s="1"/>
      <c r="AAY339" s="1"/>
      <c r="AAZ339" s="1"/>
      <c r="ABA339" s="1"/>
      <c r="ABB339" s="1"/>
      <c r="ABC339" s="1"/>
      <c r="ABD339" s="1"/>
      <c r="ABE339" s="1"/>
      <c r="ABF339" s="1"/>
      <c r="ABG339" s="1"/>
      <c r="ABH339" s="1"/>
      <c r="ABI339" s="1"/>
      <c r="ABJ339" s="1"/>
      <c r="ABK339" s="1"/>
      <c r="ABL339" s="1"/>
      <c r="ABM339" s="1"/>
      <c r="ABN339" s="1"/>
      <c r="ABO339" s="1"/>
      <c r="ABP339" s="1"/>
      <c r="ABQ339" s="1"/>
      <c r="ABR339" s="1"/>
      <c r="ABS339" s="1"/>
      <c r="ABT339" s="1"/>
      <c r="ABU339" s="1"/>
      <c r="ABV339" s="1"/>
      <c r="ABW339" s="1"/>
      <c r="ABX339" s="1"/>
      <c r="ABY339" s="1"/>
      <c r="ABZ339" s="1"/>
      <c r="ACA339" s="1"/>
      <c r="ACB339" s="1"/>
      <c r="ACC339" s="1"/>
      <c r="ACD339" s="1"/>
      <c r="ACE339" s="1"/>
      <c r="ACF339" s="1"/>
      <c r="ACG339" s="1"/>
      <c r="ACH339" s="1"/>
      <c r="ACI339" s="1"/>
      <c r="ACJ339" s="1"/>
      <c r="ACK339" s="1"/>
      <c r="ACL339" s="1"/>
      <c r="ACM339" s="1"/>
      <c r="ACN339" s="1"/>
      <c r="ACO339" s="1"/>
      <c r="ACP339" s="1"/>
      <c r="ACQ339" s="1"/>
      <c r="ACR339" s="1"/>
      <c r="ACS339" s="1"/>
      <c r="ACT339" s="1"/>
      <c r="ACU339" s="1"/>
      <c r="ACV339" s="1"/>
      <c r="ACW339" s="1"/>
      <c r="ACX339" s="1"/>
      <c r="ACY339" s="1"/>
      <c r="ACZ339" s="1"/>
      <c r="ADA339" s="1"/>
      <c r="ADB339" s="83"/>
      <c r="ADC339" s="83"/>
      <c r="ADD339" s="83"/>
      <c r="ADE339" s="83"/>
      <c r="ADF339" s="83"/>
    </row>
    <row r="340" spans="1:786" s="83" customFormat="1" ht="15.6" x14ac:dyDescent="0.3">
      <c r="A340" s="42">
        <v>3</v>
      </c>
      <c r="B340" s="46" t="s">
        <v>948</v>
      </c>
      <c r="C340" s="24" t="s">
        <v>129</v>
      </c>
      <c r="D340" s="25"/>
      <c r="E340" s="25" t="s">
        <v>217</v>
      </c>
      <c r="F340" s="25"/>
      <c r="G340" s="81"/>
      <c r="H340" s="25">
        <v>1</v>
      </c>
      <c r="I340" s="25" t="s">
        <v>44</v>
      </c>
      <c r="J340" s="25" t="s">
        <v>114</v>
      </c>
      <c r="K340" s="27">
        <v>1966</v>
      </c>
      <c r="L340" s="93">
        <v>1966</v>
      </c>
      <c r="M340" s="29"/>
      <c r="N340" s="30"/>
      <c r="O340" s="30"/>
      <c r="P340" s="31" t="s">
        <v>32</v>
      </c>
      <c r="Q340" s="32" t="s">
        <v>949</v>
      </c>
      <c r="R340" s="33" t="s">
        <v>398</v>
      </c>
      <c r="S340" s="34" t="str">
        <f t="shared" si="77"/>
        <v>Coal</v>
      </c>
      <c r="T340" s="35"/>
      <c r="U340" s="35"/>
      <c r="V340" s="35"/>
      <c r="W340" s="35"/>
      <c r="X340" s="35"/>
      <c r="Y340" s="35"/>
      <c r="Z340" s="35"/>
      <c r="AA340" s="1"/>
      <c r="AB340" s="36">
        <f t="shared" si="70"/>
        <v>0</v>
      </c>
      <c r="AC340" s="36">
        <f t="shared" si="71"/>
        <v>0</v>
      </c>
      <c r="AD340" s="36">
        <f t="shared" si="72"/>
        <v>0</v>
      </c>
      <c r="AE340" s="36">
        <f t="shared" si="73"/>
        <v>0</v>
      </c>
      <c r="AF340" s="37"/>
      <c r="AG340" s="37">
        <f t="shared" si="74"/>
        <v>0</v>
      </c>
      <c r="AH340" s="37">
        <f t="shared" si="75"/>
        <v>0</v>
      </c>
      <c r="AI340" s="37">
        <f t="shared" si="76"/>
        <v>0</v>
      </c>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c r="JY340" s="1"/>
      <c r="JZ340" s="1"/>
      <c r="KA340" s="1"/>
      <c r="KB340" s="1"/>
      <c r="KC340" s="1"/>
      <c r="KD340" s="1"/>
      <c r="KE340" s="1"/>
      <c r="KF340" s="1"/>
      <c r="KG340" s="1"/>
      <c r="KH340" s="1"/>
      <c r="KI340" s="1"/>
      <c r="KJ340" s="1"/>
      <c r="KK340" s="1"/>
      <c r="KL340" s="1"/>
      <c r="KM340" s="1"/>
      <c r="KN340" s="1"/>
      <c r="KO340" s="1"/>
      <c r="KP340" s="1"/>
      <c r="KQ340" s="1"/>
      <c r="KR340" s="1"/>
      <c r="KS340" s="1"/>
      <c r="KT340" s="1"/>
      <c r="KU340" s="1"/>
      <c r="KV340" s="1"/>
      <c r="KW340" s="1"/>
      <c r="KX340" s="1"/>
      <c r="KY340" s="1"/>
      <c r="KZ340" s="1"/>
      <c r="LA340" s="1"/>
      <c r="LB340" s="1"/>
      <c r="LC340" s="1"/>
      <c r="LD340" s="1"/>
      <c r="LE340" s="1"/>
      <c r="LF340" s="1"/>
      <c r="LG340" s="1"/>
      <c r="LH340" s="1"/>
      <c r="LI340" s="1"/>
      <c r="LJ340" s="1"/>
      <c r="LK340" s="1"/>
      <c r="LL340" s="1"/>
      <c r="LM340" s="1"/>
      <c r="LN340" s="1"/>
      <c r="LO340" s="1"/>
      <c r="LP340" s="1"/>
      <c r="LQ340" s="1"/>
      <c r="LR340" s="1"/>
      <c r="LS340" s="1"/>
      <c r="LT340" s="1"/>
      <c r="LU340" s="1"/>
      <c r="LV340" s="1"/>
      <c r="LW340" s="1"/>
      <c r="LX340" s="1"/>
      <c r="LY340" s="1"/>
      <c r="LZ340" s="1"/>
      <c r="MA340" s="1"/>
      <c r="MB340" s="1"/>
      <c r="MC340" s="1"/>
      <c r="MD340" s="1"/>
      <c r="ME340" s="1"/>
      <c r="MF340" s="1"/>
      <c r="MG340" s="1"/>
      <c r="MH340" s="1"/>
      <c r="MI340" s="1"/>
      <c r="MJ340" s="1"/>
      <c r="MK340" s="1"/>
      <c r="ML340" s="1"/>
      <c r="MM340" s="1"/>
      <c r="MN340" s="1"/>
      <c r="MO340" s="1"/>
      <c r="MP340" s="1"/>
      <c r="MQ340" s="1"/>
      <c r="MR340" s="1"/>
      <c r="MS340" s="1"/>
      <c r="MT340" s="1"/>
      <c r="MU340" s="1"/>
      <c r="MV340" s="1"/>
      <c r="MW340" s="1"/>
      <c r="MX340" s="1"/>
      <c r="MY340" s="1"/>
      <c r="MZ340" s="1"/>
      <c r="NA340" s="1"/>
      <c r="NB340" s="1"/>
      <c r="NC340" s="1"/>
      <c r="ND340" s="1"/>
      <c r="NE340" s="1"/>
      <c r="NF340" s="1"/>
      <c r="NG340" s="1"/>
      <c r="NH340" s="1"/>
      <c r="NI340" s="1"/>
      <c r="NJ340" s="1"/>
      <c r="NK340" s="1"/>
      <c r="NL340" s="1"/>
      <c r="NM340" s="1"/>
      <c r="NN340" s="1"/>
      <c r="NO340" s="1"/>
      <c r="NP340" s="1"/>
      <c r="NQ340" s="1"/>
      <c r="NR340" s="1"/>
      <c r="NS340" s="1"/>
      <c r="NT340" s="1"/>
      <c r="NU340" s="1"/>
      <c r="NV340" s="1"/>
      <c r="NW340" s="1"/>
      <c r="NX340" s="1"/>
      <c r="NY340" s="1"/>
      <c r="NZ340" s="1"/>
      <c r="OA340" s="1"/>
      <c r="OB340" s="1"/>
      <c r="OC340" s="1"/>
      <c r="OD340" s="1"/>
      <c r="OE340" s="1"/>
      <c r="OF340" s="1"/>
      <c r="OG340" s="1"/>
      <c r="OH340" s="1"/>
      <c r="OI340" s="1"/>
      <c r="OJ340" s="1"/>
      <c r="OK340" s="1"/>
      <c r="OL340" s="1"/>
      <c r="OM340" s="1"/>
      <c r="ON340" s="1"/>
      <c r="OO340" s="1"/>
      <c r="OP340" s="1"/>
      <c r="OQ340" s="1"/>
      <c r="OR340" s="1"/>
      <c r="OS340" s="1"/>
      <c r="OT340" s="1"/>
      <c r="OU340" s="1"/>
      <c r="OV340" s="1"/>
      <c r="OW340" s="1"/>
      <c r="OX340" s="1"/>
      <c r="OY340" s="1"/>
      <c r="OZ340" s="1"/>
      <c r="PA340" s="1"/>
      <c r="PB340" s="1"/>
      <c r="PC340" s="1"/>
      <c r="PD340" s="1"/>
      <c r="PE340" s="1"/>
      <c r="PF340" s="1"/>
      <c r="PG340" s="1"/>
      <c r="PH340" s="1"/>
      <c r="PI340" s="1"/>
      <c r="PJ340" s="1"/>
      <c r="PK340" s="1"/>
      <c r="PL340" s="1"/>
      <c r="PM340" s="1"/>
      <c r="PN340" s="1"/>
      <c r="PO340" s="1"/>
      <c r="PP340" s="1"/>
      <c r="PQ340" s="1"/>
      <c r="PR340" s="1"/>
      <c r="PS340" s="1"/>
      <c r="PT340" s="1"/>
      <c r="PU340" s="1"/>
      <c r="PV340" s="1"/>
      <c r="PW340" s="1"/>
      <c r="PX340" s="1"/>
      <c r="PY340" s="1"/>
      <c r="PZ340" s="1"/>
      <c r="QA340" s="1"/>
      <c r="QB340" s="1"/>
      <c r="QC340" s="1"/>
      <c r="QD340" s="1"/>
      <c r="QE340" s="1"/>
      <c r="QF340" s="1"/>
      <c r="QG340" s="1"/>
      <c r="QH340" s="1"/>
      <c r="QI340" s="1"/>
      <c r="QJ340" s="1"/>
      <c r="QK340" s="1"/>
      <c r="QL340" s="1"/>
      <c r="QM340" s="1"/>
      <c r="QN340" s="1"/>
      <c r="QO340" s="1"/>
      <c r="QP340" s="1"/>
      <c r="QQ340" s="1"/>
      <c r="QR340" s="1"/>
      <c r="QS340" s="1"/>
      <c r="QT340" s="1"/>
      <c r="QU340" s="1"/>
      <c r="QV340" s="1"/>
      <c r="QW340" s="1"/>
      <c r="QX340" s="1"/>
      <c r="QY340" s="1"/>
      <c r="QZ340" s="1"/>
      <c r="RA340" s="1"/>
      <c r="RB340" s="1"/>
      <c r="RC340" s="1"/>
      <c r="RD340" s="1"/>
      <c r="RE340" s="1"/>
      <c r="RF340" s="1"/>
      <c r="RG340" s="1"/>
      <c r="RH340" s="1"/>
      <c r="RI340" s="1"/>
      <c r="RJ340" s="1"/>
      <c r="RK340" s="1"/>
      <c r="RL340" s="1"/>
      <c r="RM340" s="1"/>
      <c r="RN340" s="1"/>
      <c r="RO340" s="1"/>
      <c r="RP340" s="1"/>
      <c r="RQ340" s="1"/>
      <c r="RR340" s="1"/>
      <c r="RS340" s="1"/>
      <c r="RT340" s="1"/>
      <c r="RU340" s="1"/>
      <c r="RV340" s="1"/>
      <c r="RW340" s="1"/>
      <c r="RX340" s="1"/>
      <c r="RY340" s="1"/>
      <c r="RZ340" s="1"/>
      <c r="SA340" s="1"/>
      <c r="SB340" s="1"/>
      <c r="SC340" s="1"/>
      <c r="SD340" s="1"/>
      <c r="SE340" s="1"/>
      <c r="SF340" s="1"/>
      <c r="SG340" s="1"/>
      <c r="SH340" s="1"/>
      <c r="SI340" s="1"/>
      <c r="SJ340" s="1"/>
      <c r="SK340" s="1"/>
      <c r="SL340" s="1"/>
      <c r="SM340" s="1"/>
      <c r="SN340" s="1"/>
      <c r="SO340" s="1"/>
      <c r="SP340" s="1"/>
      <c r="SQ340" s="1"/>
      <c r="SR340" s="1"/>
      <c r="SS340" s="1"/>
      <c r="ST340" s="1"/>
      <c r="SU340" s="1"/>
      <c r="SV340" s="1"/>
      <c r="SW340" s="1"/>
      <c r="SX340" s="1"/>
      <c r="SY340" s="1"/>
      <c r="SZ340" s="1"/>
      <c r="TA340" s="1"/>
      <c r="TB340" s="1"/>
      <c r="TC340" s="1"/>
      <c r="TD340" s="1"/>
      <c r="TE340" s="1"/>
      <c r="TF340" s="1"/>
      <c r="TG340" s="1"/>
      <c r="TH340" s="1"/>
      <c r="TI340" s="1"/>
      <c r="TJ340" s="1"/>
      <c r="TK340" s="1"/>
      <c r="TL340" s="1"/>
      <c r="TM340" s="1"/>
      <c r="TN340" s="1"/>
      <c r="TO340" s="1"/>
      <c r="TP340" s="1"/>
      <c r="TQ340" s="1"/>
      <c r="TR340" s="1"/>
      <c r="TS340" s="1"/>
      <c r="TT340" s="1"/>
      <c r="TU340" s="1"/>
      <c r="TV340" s="1"/>
      <c r="TW340" s="1"/>
      <c r="TX340" s="1"/>
      <c r="TY340" s="1"/>
      <c r="TZ340" s="1"/>
      <c r="UA340" s="1"/>
      <c r="UB340" s="1"/>
      <c r="UC340" s="1"/>
      <c r="UD340" s="1"/>
      <c r="UE340" s="1"/>
      <c r="UF340" s="1"/>
      <c r="UG340" s="1"/>
      <c r="UH340" s="1"/>
      <c r="UI340" s="1"/>
      <c r="UJ340" s="1"/>
      <c r="UK340" s="1"/>
      <c r="UL340" s="1"/>
      <c r="UM340" s="1"/>
      <c r="UN340" s="1"/>
      <c r="UO340" s="1"/>
      <c r="UP340" s="1"/>
      <c r="UQ340" s="1"/>
      <c r="UR340" s="1"/>
      <c r="US340" s="1"/>
      <c r="UT340" s="1"/>
      <c r="UU340" s="1"/>
      <c r="UV340" s="1"/>
      <c r="UW340" s="1"/>
      <c r="UX340" s="1"/>
      <c r="UY340" s="1"/>
      <c r="UZ340" s="1"/>
      <c r="VA340" s="1"/>
      <c r="VB340" s="1"/>
      <c r="VC340" s="1"/>
      <c r="VD340" s="1"/>
      <c r="VE340" s="1"/>
      <c r="VF340" s="1"/>
      <c r="VG340" s="1"/>
      <c r="VH340" s="1"/>
      <c r="VI340" s="1"/>
      <c r="VJ340" s="1"/>
      <c r="VK340" s="1"/>
      <c r="VL340" s="1"/>
      <c r="VM340" s="1"/>
      <c r="VN340" s="1"/>
      <c r="VO340" s="1"/>
      <c r="VP340" s="1"/>
      <c r="VQ340" s="1"/>
      <c r="VR340" s="1"/>
      <c r="VS340" s="1"/>
      <c r="VT340" s="1"/>
      <c r="VU340" s="1"/>
      <c r="VV340" s="1"/>
      <c r="VW340" s="1"/>
      <c r="VX340" s="1"/>
      <c r="VY340" s="1"/>
      <c r="VZ340" s="1"/>
      <c r="WA340" s="1"/>
      <c r="WB340" s="1"/>
      <c r="WC340" s="1"/>
      <c r="WD340" s="1"/>
      <c r="WE340" s="1"/>
      <c r="WF340" s="1"/>
      <c r="WG340" s="1"/>
      <c r="WH340" s="1"/>
      <c r="WI340" s="1"/>
      <c r="WJ340" s="1"/>
      <c r="WK340" s="1"/>
      <c r="WL340" s="1"/>
      <c r="WM340" s="1"/>
      <c r="WN340" s="1"/>
      <c r="WO340" s="1"/>
      <c r="WP340" s="1"/>
      <c r="WQ340" s="1"/>
      <c r="WR340" s="1"/>
      <c r="WS340" s="1"/>
      <c r="WT340" s="1"/>
      <c r="WU340" s="1"/>
      <c r="WV340" s="1"/>
      <c r="WW340" s="1"/>
      <c r="WX340" s="1"/>
      <c r="WY340" s="1"/>
      <c r="WZ340" s="1"/>
      <c r="XA340" s="1"/>
      <c r="XB340" s="1"/>
      <c r="XC340" s="1"/>
      <c r="XD340" s="1"/>
      <c r="XE340" s="1"/>
      <c r="XF340" s="1"/>
      <c r="XG340" s="1"/>
      <c r="XH340" s="1"/>
      <c r="XI340" s="1"/>
      <c r="XJ340" s="1"/>
      <c r="XK340" s="1"/>
      <c r="XL340" s="1"/>
      <c r="XM340" s="1"/>
      <c r="XN340" s="1"/>
      <c r="XO340" s="1"/>
      <c r="XP340" s="1"/>
      <c r="XQ340" s="1"/>
      <c r="XR340" s="1"/>
      <c r="XS340" s="1"/>
      <c r="XT340" s="1"/>
      <c r="XU340" s="1"/>
      <c r="XV340" s="1"/>
      <c r="XW340" s="1"/>
      <c r="XX340" s="1"/>
      <c r="XY340" s="1"/>
      <c r="XZ340" s="1"/>
      <c r="YA340" s="1"/>
      <c r="YB340" s="1"/>
      <c r="YC340" s="1"/>
      <c r="YD340" s="1"/>
      <c r="YE340" s="1"/>
      <c r="YF340" s="1"/>
      <c r="YG340" s="1"/>
      <c r="YH340" s="1"/>
      <c r="YI340" s="1"/>
      <c r="YJ340" s="1"/>
      <c r="YK340" s="1"/>
      <c r="YL340" s="1"/>
      <c r="YM340" s="1"/>
      <c r="YN340" s="1"/>
      <c r="YO340" s="1"/>
      <c r="YP340" s="1"/>
      <c r="YQ340" s="1"/>
      <c r="YR340" s="1"/>
      <c r="YS340" s="1"/>
      <c r="YT340" s="1"/>
      <c r="YU340" s="1"/>
      <c r="YV340" s="1"/>
      <c r="YW340" s="1"/>
      <c r="YX340" s="1"/>
      <c r="YY340" s="1"/>
      <c r="YZ340" s="1"/>
      <c r="ZA340" s="1"/>
      <c r="ZB340" s="1"/>
      <c r="ZC340" s="1"/>
      <c r="ZD340" s="1"/>
      <c r="ZE340" s="1"/>
      <c r="ZF340" s="1"/>
      <c r="ZG340" s="1"/>
      <c r="ZH340" s="1"/>
      <c r="ZI340" s="1"/>
      <c r="ZJ340" s="1"/>
      <c r="ZK340" s="1"/>
      <c r="ZL340" s="1"/>
      <c r="ZM340" s="1"/>
      <c r="ZN340" s="1"/>
      <c r="ZO340" s="1"/>
      <c r="ZP340" s="1"/>
      <c r="ZQ340" s="1"/>
      <c r="ZR340" s="1"/>
      <c r="ZS340" s="1"/>
      <c r="ZT340" s="1"/>
      <c r="ZU340" s="1"/>
      <c r="ZV340" s="1"/>
      <c r="ZW340" s="1"/>
      <c r="ZX340" s="1"/>
      <c r="ZY340" s="1"/>
      <c r="ZZ340" s="1"/>
      <c r="AAA340" s="1"/>
      <c r="AAB340" s="1"/>
      <c r="AAC340" s="1"/>
      <c r="AAD340" s="1"/>
      <c r="AAE340" s="1"/>
      <c r="AAF340" s="1"/>
      <c r="AAG340" s="1"/>
      <c r="AAH340" s="1"/>
      <c r="AAI340" s="1"/>
      <c r="AAJ340" s="1"/>
      <c r="AAK340" s="1"/>
      <c r="AAL340" s="1"/>
      <c r="AAM340" s="1"/>
      <c r="AAN340" s="1"/>
      <c r="AAO340" s="1"/>
      <c r="AAP340" s="1"/>
      <c r="AAQ340" s="1"/>
      <c r="AAR340" s="1"/>
      <c r="AAS340" s="1"/>
      <c r="AAT340" s="1"/>
      <c r="AAU340" s="1"/>
      <c r="AAV340" s="1"/>
      <c r="AAW340" s="1"/>
      <c r="AAX340" s="1"/>
      <c r="AAY340" s="1"/>
      <c r="AAZ340" s="1"/>
      <c r="ABA340" s="1"/>
      <c r="ABB340" s="1"/>
      <c r="ABC340" s="1"/>
      <c r="ABD340" s="1"/>
      <c r="ABE340" s="1"/>
      <c r="ABF340" s="1"/>
      <c r="ABG340" s="1"/>
      <c r="ABH340" s="1"/>
      <c r="ABI340" s="1"/>
      <c r="ABJ340" s="1"/>
      <c r="ABK340" s="1"/>
      <c r="ABL340" s="1"/>
      <c r="ABM340" s="1"/>
      <c r="ABN340" s="1"/>
      <c r="ABO340" s="1"/>
      <c r="ABP340" s="1"/>
      <c r="ABQ340" s="1"/>
      <c r="ABR340" s="1"/>
      <c r="ABS340" s="1"/>
      <c r="ABT340" s="1"/>
      <c r="ABU340" s="1"/>
      <c r="ABV340" s="1"/>
      <c r="ABW340" s="1"/>
      <c r="ABX340" s="1"/>
      <c r="ABY340" s="1"/>
      <c r="ABZ340" s="1"/>
      <c r="ACA340" s="1"/>
      <c r="ACB340" s="1"/>
      <c r="ACC340" s="1"/>
      <c r="ACD340" s="1"/>
      <c r="ACE340" s="1"/>
      <c r="ACF340" s="1"/>
      <c r="ACG340" s="1"/>
      <c r="ACH340" s="1"/>
      <c r="ACI340" s="1"/>
      <c r="ACJ340" s="1"/>
      <c r="ACK340" s="1"/>
      <c r="ACL340" s="1"/>
      <c r="ACM340" s="1"/>
      <c r="ACN340" s="1"/>
      <c r="ACO340" s="1"/>
      <c r="ACP340" s="1"/>
      <c r="ACQ340" s="1"/>
      <c r="ACR340" s="1"/>
      <c r="ACS340" s="1"/>
      <c r="ACT340" s="1"/>
      <c r="ACU340" s="1"/>
      <c r="ACV340" s="1"/>
      <c r="ACW340" s="1"/>
      <c r="ACX340" s="1"/>
      <c r="ACY340" s="1"/>
      <c r="ACZ340" s="1"/>
      <c r="ADA340" s="1"/>
      <c r="ADB340" s="96"/>
      <c r="ADC340" s="96"/>
      <c r="ADD340" s="96"/>
      <c r="ADE340" s="96"/>
      <c r="ADF340" s="96"/>
    </row>
    <row r="341" spans="1:786" customFormat="1" ht="36" x14ac:dyDescent="0.3">
      <c r="A341" s="42">
        <v>3</v>
      </c>
      <c r="B341" s="46" t="s">
        <v>950</v>
      </c>
      <c r="C341" s="24" t="s">
        <v>129</v>
      </c>
      <c r="D341" s="25" t="s">
        <v>43</v>
      </c>
      <c r="E341" s="25"/>
      <c r="F341" s="25">
        <v>8</v>
      </c>
      <c r="G341" s="81"/>
      <c r="H341" s="25">
        <v>1</v>
      </c>
      <c r="I341" s="25" t="s">
        <v>51</v>
      </c>
      <c r="J341" s="25" t="s">
        <v>218</v>
      </c>
      <c r="K341" s="27">
        <v>1966</v>
      </c>
      <c r="L341" s="93">
        <v>1966</v>
      </c>
      <c r="M341" s="29">
        <v>30000</v>
      </c>
      <c r="N341" s="30">
        <v>0.1</v>
      </c>
      <c r="O341" s="30"/>
      <c r="P341" s="31" t="s">
        <v>32</v>
      </c>
      <c r="Q341" s="32" t="s">
        <v>951</v>
      </c>
      <c r="R341" s="33" t="s">
        <v>398</v>
      </c>
      <c r="S341" s="34" t="str">
        <f t="shared" si="77"/>
        <v>Coal</v>
      </c>
      <c r="T341" s="35"/>
      <c r="U341" s="35"/>
      <c r="V341" s="35"/>
      <c r="W341" s="35"/>
      <c r="X341" s="35"/>
      <c r="Y341" s="35"/>
      <c r="Z341" s="35"/>
      <c r="AA341" s="1"/>
      <c r="AB341" s="36">
        <f t="shared" si="70"/>
        <v>1.5817337172376815E-2</v>
      </c>
      <c r="AC341" s="36">
        <f t="shared" si="71"/>
        <v>2.5641025641025641E-3</v>
      </c>
      <c r="AD341" s="36">
        <f t="shared" si="72"/>
        <v>0</v>
      </c>
      <c r="AE341" s="36">
        <f t="shared" si="73"/>
        <v>1.838143973647938E-2</v>
      </c>
      <c r="AF341" s="37"/>
      <c r="AG341" s="37">
        <f t="shared" si="74"/>
        <v>0</v>
      </c>
      <c r="AH341" s="37">
        <f t="shared" si="75"/>
        <v>0</v>
      </c>
      <c r="AI341" s="37">
        <f t="shared" si="76"/>
        <v>1.838143973647938E-2</v>
      </c>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21"/>
      <c r="EE341" s="121"/>
      <c r="EF341" s="121"/>
      <c r="EG341" s="121"/>
      <c r="EH341" s="121"/>
      <c r="EI341" s="121"/>
      <c r="EJ341" s="121"/>
      <c r="EK341" s="121"/>
      <c r="EL341" s="121"/>
      <c r="EM341" s="121"/>
      <c r="EN341" s="121"/>
      <c r="EO341" s="121"/>
      <c r="EP341" s="121"/>
      <c r="EQ341" s="121"/>
      <c r="ER341" s="121"/>
      <c r="ES341" s="121"/>
      <c r="ET341" s="121"/>
      <c r="EU341" s="121"/>
      <c r="EV341" s="121"/>
      <c r="EW341" s="121"/>
      <c r="EX341" s="121"/>
      <c r="EY341" s="121"/>
      <c r="EZ341" s="121"/>
      <c r="FA341" s="121"/>
      <c r="FB341" s="121"/>
      <c r="FC341" s="121"/>
      <c r="FD341" s="121"/>
      <c r="FE341" s="121"/>
      <c r="FF341" s="121"/>
      <c r="FG341" s="121"/>
      <c r="FH341" s="121"/>
      <c r="FI341" s="121"/>
      <c r="FJ341" s="121"/>
      <c r="FK341" s="121"/>
      <c r="FL341" s="121"/>
      <c r="FM341" s="121"/>
      <c r="FN341" s="121"/>
      <c r="FO341" s="121"/>
      <c r="FP341" s="121"/>
      <c r="FQ341" s="121"/>
      <c r="FR341" s="121"/>
      <c r="FS341" s="121"/>
      <c r="FT341" s="121"/>
      <c r="FU341" s="121"/>
      <c r="FV341" s="121"/>
      <c r="FW341" s="121"/>
      <c r="FX341" s="121"/>
      <c r="FY341" s="121"/>
      <c r="FZ341" s="121"/>
      <c r="GA341" s="121"/>
      <c r="GB341" s="121"/>
      <c r="GC341" s="121"/>
      <c r="GD341" s="121"/>
      <c r="GE341" s="121"/>
      <c r="GF341" s="121"/>
      <c r="GG341" s="121"/>
      <c r="GH341" s="121"/>
      <c r="GI341" s="121"/>
      <c r="GJ341" s="121"/>
      <c r="GK341" s="121"/>
      <c r="GL341" s="121"/>
      <c r="GM341" s="121"/>
      <c r="GN341" s="121"/>
      <c r="GO341" s="121"/>
      <c r="GP341" s="121"/>
      <c r="GQ341" s="121"/>
      <c r="GR341" s="121"/>
      <c r="GS341" s="121"/>
      <c r="GT341" s="121"/>
      <c r="GU341" s="121"/>
      <c r="GV341" s="121"/>
      <c r="GW341" s="121"/>
      <c r="GX341" s="121"/>
      <c r="GY341" s="121"/>
      <c r="GZ341" s="121"/>
      <c r="HA341" s="121"/>
      <c r="HB341" s="121"/>
      <c r="HC341" s="121"/>
      <c r="HD341" s="121"/>
      <c r="HE341" s="121"/>
      <c r="HF341" s="121"/>
      <c r="HG341" s="121"/>
      <c r="HH341" s="121"/>
      <c r="HI341" s="121"/>
      <c r="HJ341" s="121"/>
      <c r="HK341" s="121"/>
      <c r="HL341" s="121"/>
      <c r="HM341" s="121"/>
      <c r="HN341" s="121"/>
      <c r="HO341" s="121"/>
      <c r="HP341" s="121"/>
      <c r="HQ341" s="121"/>
      <c r="HR341" s="121"/>
      <c r="HS341" s="121"/>
      <c r="HT341" s="121"/>
      <c r="HU341" s="121"/>
      <c r="HV341" s="121"/>
      <c r="HW341" s="121"/>
      <c r="HX341" s="121"/>
      <c r="HY341" s="121"/>
      <c r="HZ341" s="121"/>
      <c r="IA341" s="121"/>
      <c r="IB341" s="121"/>
      <c r="IC341" s="121"/>
      <c r="ID341" s="121"/>
      <c r="IE341" s="121"/>
      <c r="IF341" s="121"/>
      <c r="IG341" s="121"/>
      <c r="IH341" s="121"/>
      <c r="II341" s="121"/>
      <c r="IJ341" s="121"/>
      <c r="IK341" s="121"/>
      <c r="IL341" s="121"/>
      <c r="IM341" s="121"/>
      <c r="IN341" s="121"/>
      <c r="IO341" s="121"/>
      <c r="IP341" s="121"/>
      <c r="IQ341" s="121"/>
      <c r="IR341" s="121"/>
      <c r="IS341" s="121"/>
      <c r="IT341" s="121"/>
      <c r="IU341" s="121"/>
      <c r="IV341" s="121"/>
      <c r="IW341" s="121"/>
      <c r="IX341" s="121"/>
      <c r="IY341" s="121"/>
      <c r="IZ341" s="121"/>
      <c r="JA341" s="121"/>
      <c r="JB341" s="121"/>
      <c r="JC341" s="121"/>
      <c r="JD341" s="121"/>
      <c r="JE341" s="121"/>
      <c r="JF341" s="121"/>
      <c r="JG341" s="121"/>
      <c r="JH341" s="121"/>
      <c r="JI341" s="121"/>
      <c r="JJ341" s="121"/>
      <c r="JK341" s="121"/>
      <c r="JL341" s="121"/>
      <c r="JM341" s="121"/>
      <c r="JN341" s="121"/>
      <c r="JO341" s="121"/>
      <c r="JP341" s="121"/>
      <c r="JQ341" s="121"/>
      <c r="JR341" s="121"/>
      <c r="JS341" s="121"/>
      <c r="JT341" s="121"/>
      <c r="JU341" s="121"/>
      <c r="JV341" s="121"/>
      <c r="JW341" s="121"/>
      <c r="JX341" s="121"/>
      <c r="JY341" s="121"/>
      <c r="JZ341" s="121"/>
      <c r="KA341" s="121"/>
      <c r="KB341" s="121"/>
      <c r="KC341" s="121"/>
      <c r="KD341" s="121"/>
      <c r="KE341" s="121"/>
      <c r="KF341" s="121"/>
      <c r="KG341" s="121"/>
      <c r="KH341" s="121"/>
      <c r="KI341" s="121"/>
      <c r="KJ341" s="121"/>
      <c r="KK341" s="121"/>
      <c r="KL341" s="121"/>
      <c r="KM341" s="121"/>
      <c r="KN341" s="121"/>
      <c r="KO341" s="121"/>
      <c r="KP341" s="121"/>
      <c r="KQ341" s="121"/>
      <c r="KR341" s="121"/>
      <c r="KS341" s="121"/>
      <c r="KT341" s="121"/>
      <c r="KU341" s="121"/>
      <c r="KV341" s="121"/>
      <c r="KW341" s="121"/>
      <c r="KX341" s="121"/>
      <c r="KY341" s="121"/>
      <c r="KZ341" s="121"/>
      <c r="LA341" s="121"/>
      <c r="LB341" s="121"/>
      <c r="LC341" s="121"/>
      <c r="LD341" s="121"/>
      <c r="LE341" s="121"/>
      <c r="LF341" s="121"/>
      <c r="LG341" s="121"/>
      <c r="LH341" s="121"/>
      <c r="LI341" s="121"/>
      <c r="LJ341" s="121"/>
      <c r="LK341" s="121"/>
      <c r="LL341" s="121"/>
      <c r="LM341" s="121"/>
      <c r="LN341" s="121"/>
      <c r="LO341" s="121"/>
      <c r="LP341" s="121"/>
      <c r="LQ341" s="121"/>
      <c r="LR341" s="121"/>
      <c r="LS341" s="121"/>
      <c r="LT341" s="121"/>
      <c r="LU341" s="121"/>
      <c r="LV341" s="121"/>
      <c r="LW341" s="121"/>
      <c r="LX341" s="121"/>
      <c r="LY341" s="121"/>
      <c r="LZ341" s="121"/>
      <c r="MA341" s="121"/>
      <c r="MB341" s="121"/>
      <c r="MC341" s="121"/>
      <c r="MD341" s="121"/>
      <c r="ME341" s="121"/>
      <c r="MF341" s="121"/>
      <c r="MG341" s="121"/>
      <c r="MH341" s="121"/>
      <c r="MI341" s="121"/>
      <c r="MJ341" s="121"/>
      <c r="MK341" s="121"/>
      <c r="ML341" s="121"/>
      <c r="MM341" s="121"/>
      <c r="MN341" s="121"/>
      <c r="MO341" s="121"/>
      <c r="MP341" s="121"/>
      <c r="MQ341" s="121"/>
      <c r="MR341" s="121"/>
      <c r="MS341" s="121"/>
      <c r="MT341" s="121"/>
      <c r="MU341" s="121"/>
      <c r="MV341" s="121"/>
      <c r="MW341" s="121"/>
      <c r="MX341" s="121"/>
      <c r="MY341" s="121"/>
      <c r="MZ341" s="121"/>
      <c r="NA341" s="121"/>
      <c r="NB341" s="121"/>
      <c r="NC341" s="121"/>
      <c r="ND341" s="121"/>
      <c r="NE341" s="121"/>
      <c r="NF341" s="121"/>
      <c r="NG341" s="121"/>
      <c r="NH341" s="121"/>
      <c r="NI341" s="121"/>
      <c r="NJ341" s="121"/>
      <c r="NK341" s="121"/>
      <c r="NL341" s="121"/>
      <c r="NM341" s="121"/>
      <c r="NN341" s="121"/>
      <c r="NO341" s="121"/>
      <c r="NP341" s="121"/>
      <c r="NQ341" s="121"/>
      <c r="NR341" s="121"/>
      <c r="NS341" s="121"/>
      <c r="NT341" s="121"/>
      <c r="NU341" s="121"/>
      <c r="NV341" s="121"/>
      <c r="NW341" s="121"/>
      <c r="NX341" s="121"/>
      <c r="NY341" s="121"/>
      <c r="NZ341" s="121"/>
      <c r="OA341" s="121"/>
      <c r="OB341" s="121"/>
      <c r="OC341" s="121"/>
      <c r="OD341" s="121"/>
      <c r="OE341" s="121"/>
      <c r="OF341" s="121"/>
      <c r="OG341" s="121"/>
      <c r="OH341" s="121"/>
      <c r="OI341" s="121"/>
      <c r="OJ341" s="121"/>
      <c r="OK341" s="121"/>
      <c r="OL341" s="121"/>
      <c r="OM341" s="121"/>
      <c r="ON341" s="121"/>
      <c r="OO341" s="121"/>
      <c r="OP341" s="121"/>
      <c r="OQ341" s="121"/>
      <c r="OR341" s="121"/>
      <c r="OS341" s="121"/>
      <c r="OT341" s="121"/>
      <c r="OU341" s="121"/>
      <c r="OV341" s="121"/>
      <c r="OW341" s="121"/>
      <c r="OX341" s="121"/>
      <c r="OY341" s="121"/>
      <c r="OZ341" s="121"/>
      <c r="PA341" s="121"/>
      <c r="PB341" s="121"/>
      <c r="PC341" s="121"/>
      <c r="PD341" s="121"/>
      <c r="PE341" s="121"/>
      <c r="PF341" s="121"/>
      <c r="PG341" s="121"/>
      <c r="PH341" s="121"/>
      <c r="PI341" s="121"/>
      <c r="PJ341" s="121"/>
      <c r="PK341" s="121"/>
      <c r="PL341" s="121"/>
      <c r="PM341" s="121"/>
      <c r="PN341" s="121"/>
      <c r="PO341" s="121"/>
      <c r="PP341" s="121"/>
      <c r="PQ341" s="121"/>
      <c r="PR341" s="121"/>
      <c r="PS341" s="121"/>
      <c r="PT341" s="121"/>
      <c r="PU341" s="121"/>
      <c r="PV341" s="121"/>
      <c r="PW341" s="121"/>
      <c r="PX341" s="121"/>
      <c r="PY341" s="121"/>
      <c r="PZ341" s="121"/>
      <c r="QA341" s="121"/>
      <c r="QB341" s="121"/>
      <c r="QC341" s="121"/>
      <c r="QD341" s="121"/>
      <c r="QE341" s="121"/>
      <c r="QF341" s="121"/>
      <c r="QG341" s="121"/>
      <c r="QH341" s="121"/>
      <c r="QI341" s="121"/>
      <c r="QJ341" s="121"/>
      <c r="QK341" s="121"/>
      <c r="QL341" s="121"/>
      <c r="QM341" s="121"/>
      <c r="QN341" s="121"/>
      <c r="QO341" s="121"/>
      <c r="QP341" s="121"/>
      <c r="QQ341" s="121"/>
      <c r="QR341" s="121"/>
      <c r="QS341" s="121"/>
      <c r="QT341" s="121"/>
      <c r="QU341" s="121"/>
      <c r="QV341" s="121"/>
      <c r="QW341" s="121"/>
      <c r="QX341" s="121"/>
      <c r="QY341" s="121"/>
      <c r="QZ341" s="121"/>
      <c r="RA341" s="121"/>
      <c r="RB341" s="121"/>
      <c r="RC341" s="121"/>
      <c r="RD341" s="121"/>
      <c r="RE341" s="121"/>
      <c r="RF341" s="121"/>
      <c r="RG341" s="121"/>
      <c r="RH341" s="121"/>
      <c r="RI341" s="121"/>
      <c r="RJ341" s="121"/>
      <c r="RK341" s="121"/>
      <c r="RL341" s="121"/>
      <c r="RM341" s="121"/>
      <c r="RN341" s="121"/>
      <c r="RO341" s="121"/>
      <c r="RP341" s="121"/>
      <c r="RQ341" s="121"/>
      <c r="RR341" s="121"/>
      <c r="RS341" s="121"/>
      <c r="RT341" s="121"/>
      <c r="RU341" s="121"/>
      <c r="RV341" s="121"/>
      <c r="RW341" s="121"/>
      <c r="RX341" s="121"/>
      <c r="RY341" s="121"/>
      <c r="RZ341" s="121"/>
      <c r="SA341" s="121"/>
      <c r="SB341" s="121"/>
      <c r="SC341" s="121"/>
      <c r="SD341" s="121"/>
      <c r="SE341" s="121"/>
      <c r="SF341" s="121"/>
      <c r="SG341" s="121"/>
      <c r="SH341" s="121"/>
      <c r="SI341" s="121"/>
      <c r="SJ341" s="121"/>
      <c r="SK341" s="121"/>
      <c r="SL341" s="121"/>
      <c r="SM341" s="121"/>
      <c r="SN341" s="121"/>
      <c r="SO341" s="121"/>
      <c r="SP341" s="121"/>
      <c r="SQ341" s="121"/>
      <c r="SR341" s="121"/>
      <c r="SS341" s="121"/>
      <c r="ST341" s="121"/>
      <c r="SU341" s="121"/>
      <c r="SV341" s="121"/>
      <c r="SW341" s="121"/>
      <c r="SX341" s="121"/>
      <c r="SY341" s="121"/>
      <c r="SZ341" s="121"/>
      <c r="TA341" s="121"/>
      <c r="TB341" s="121"/>
      <c r="TC341" s="121"/>
      <c r="TD341" s="121"/>
      <c r="TE341" s="121"/>
      <c r="TF341" s="121"/>
      <c r="TG341" s="121"/>
      <c r="TH341" s="121"/>
      <c r="TI341" s="121"/>
      <c r="TJ341" s="121"/>
      <c r="TK341" s="121"/>
      <c r="TL341" s="121"/>
      <c r="TM341" s="121"/>
      <c r="TN341" s="121"/>
      <c r="TO341" s="121"/>
      <c r="TP341" s="121"/>
      <c r="TQ341" s="121"/>
      <c r="TR341" s="121"/>
      <c r="TS341" s="121"/>
      <c r="TT341" s="121"/>
      <c r="TU341" s="121"/>
      <c r="TV341" s="121"/>
      <c r="TW341" s="121"/>
      <c r="TX341" s="121"/>
      <c r="TY341" s="121"/>
      <c r="TZ341" s="121"/>
      <c r="UA341" s="121"/>
      <c r="UB341" s="121"/>
      <c r="UC341" s="121"/>
      <c r="UD341" s="121"/>
      <c r="UE341" s="121"/>
      <c r="UF341" s="121"/>
      <c r="UG341" s="121"/>
      <c r="UH341" s="121"/>
      <c r="UI341" s="121"/>
      <c r="UJ341" s="121"/>
      <c r="UK341" s="121"/>
      <c r="UL341" s="121"/>
      <c r="UM341" s="121"/>
      <c r="UN341" s="121"/>
      <c r="UO341" s="121"/>
      <c r="UP341" s="121"/>
      <c r="UQ341" s="121"/>
      <c r="UR341" s="121"/>
      <c r="US341" s="121"/>
      <c r="UT341" s="121"/>
      <c r="UU341" s="121"/>
      <c r="UV341" s="121"/>
      <c r="UW341" s="121"/>
      <c r="UX341" s="121"/>
      <c r="UY341" s="121"/>
      <c r="UZ341" s="121"/>
      <c r="VA341" s="121"/>
      <c r="VB341" s="121"/>
      <c r="VC341" s="121"/>
      <c r="VD341" s="121"/>
      <c r="VE341" s="121"/>
      <c r="VF341" s="121"/>
      <c r="VG341" s="121"/>
      <c r="VH341" s="121"/>
      <c r="VI341" s="121"/>
      <c r="VJ341" s="121"/>
      <c r="VK341" s="121"/>
      <c r="VL341" s="121"/>
      <c r="VM341" s="121"/>
      <c r="VN341" s="121"/>
      <c r="VO341" s="121"/>
      <c r="VP341" s="121"/>
      <c r="VQ341" s="121"/>
      <c r="VR341" s="121"/>
      <c r="VS341" s="121"/>
      <c r="VT341" s="121"/>
      <c r="VU341" s="121"/>
      <c r="VV341" s="121"/>
      <c r="VW341" s="121"/>
      <c r="VX341" s="121"/>
      <c r="VY341" s="121"/>
      <c r="VZ341" s="121"/>
      <c r="WA341" s="121"/>
      <c r="WB341" s="121"/>
      <c r="WC341" s="121"/>
      <c r="WD341" s="121"/>
      <c r="WE341" s="121"/>
      <c r="WF341" s="121"/>
      <c r="WG341" s="121"/>
      <c r="WH341" s="121"/>
      <c r="WI341" s="121"/>
      <c r="WJ341" s="121"/>
      <c r="WK341" s="121"/>
      <c r="WL341" s="121"/>
      <c r="WM341" s="121"/>
      <c r="WN341" s="121"/>
      <c r="WO341" s="121"/>
      <c r="WP341" s="121"/>
      <c r="WQ341" s="121"/>
      <c r="WR341" s="121"/>
      <c r="WS341" s="121"/>
      <c r="WT341" s="121"/>
      <c r="WU341" s="121"/>
      <c r="WV341" s="121"/>
      <c r="WW341" s="121"/>
      <c r="WX341" s="121"/>
      <c r="WY341" s="121"/>
      <c r="WZ341" s="121"/>
      <c r="XA341" s="121"/>
      <c r="XB341" s="121"/>
      <c r="XC341" s="121"/>
      <c r="XD341" s="121"/>
      <c r="XE341" s="121"/>
      <c r="XF341" s="121"/>
      <c r="XG341" s="121"/>
      <c r="XH341" s="121"/>
      <c r="XI341" s="121"/>
      <c r="XJ341" s="121"/>
      <c r="XK341" s="121"/>
      <c r="XL341" s="121"/>
      <c r="XM341" s="121"/>
      <c r="XN341" s="121"/>
      <c r="XO341" s="121"/>
      <c r="XP341" s="121"/>
      <c r="XQ341" s="121"/>
      <c r="XR341" s="121"/>
      <c r="XS341" s="121"/>
      <c r="XT341" s="121"/>
      <c r="XU341" s="121"/>
      <c r="XV341" s="121"/>
      <c r="XW341" s="121"/>
      <c r="XX341" s="121"/>
      <c r="XY341" s="121"/>
      <c r="XZ341" s="121"/>
      <c r="YA341" s="121"/>
      <c r="YB341" s="121"/>
      <c r="YC341" s="121"/>
      <c r="YD341" s="121"/>
      <c r="YE341" s="121"/>
      <c r="YF341" s="121"/>
      <c r="YG341" s="121"/>
      <c r="YH341" s="121"/>
      <c r="YI341" s="121"/>
      <c r="YJ341" s="121"/>
      <c r="YK341" s="121"/>
      <c r="YL341" s="121"/>
      <c r="YM341" s="121"/>
      <c r="YN341" s="121"/>
      <c r="YO341" s="121"/>
      <c r="YP341" s="121"/>
      <c r="YQ341" s="121"/>
      <c r="YR341" s="121"/>
      <c r="YS341" s="121"/>
      <c r="YT341" s="121"/>
      <c r="YU341" s="121"/>
      <c r="YV341" s="121"/>
      <c r="YW341" s="121"/>
      <c r="YX341" s="121"/>
      <c r="YY341" s="121"/>
      <c r="YZ341" s="121"/>
      <c r="ZA341" s="121"/>
      <c r="ZB341" s="121"/>
      <c r="ZC341" s="121"/>
      <c r="ZD341" s="121"/>
      <c r="ZE341" s="121"/>
      <c r="ZF341" s="121"/>
      <c r="ZG341" s="121"/>
      <c r="ZH341" s="121"/>
      <c r="ZI341" s="121"/>
      <c r="ZJ341" s="121"/>
      <c r="ZK341" s="121"/>
      <c r="ZL341" s="121"/>
      <c r="ZM341" s="121"/>
      <c r="ZN341" s="121"/>
      <c r="ZO341" s="121"/>
      <c r="ZP341" s="121"/>
      <c r="ZQ341" s="121"/>
      <c r="ZR341" s="121"/>
      <c r="ZS341" s="121"/>
      <c r="ZT341" s="121"/>
      <c r="ZU341" s="121"/>
      <c r="ZV341" s="121"/>
      <c r="ZW341" s="121"/>
      <c r="ZX341" s="121"/>
      <c r="ZY341" s="121"/>
      <c r="ZZ341" s="121"/>
      <c r="AAA341" s="121"/>
      <c r="AAB341" s="121"/>
      <c r="AAC341" s="121"/>
      <c r="AAD341" s="121"/>
      <c r="AAE341" s="121"/>
      <c r="AAF341" s="121"/>
      <c r="AAG341" s="121"/>
      <c r="AAH341" s="121"/>
      <c r="AAI341" s="121"/>
      <c r="AAJ341" s="121"/>
      <c r="AAK341" s="121"/>
      <c r="AAL341" s="121"/>
      <c r="AAM341" s="121"/>
      <c r="AAN341" s="121"/>
      <c r="AAO341" s="121"/>
      <c r="AAP341" s="121"/>
      <c r="AAQ341" s="121"/>
      <c r="AAR341" s="121"/>
      <c r="AAS341" s="121"/>
      <c r="AAT341" s="121"/>
      <c r="AAU341" s="121"/>
      <c r="AAV341" s="121"/>
      <c r="AAW341" s="121"/>
      <c r="AAX341" s="121"/>
      <c r="AAY341" s="121"/>
      <c r="AAZ341" s="121"/>
      <c r="ABA341" s="121"/>
      <c r="ABB341" s="121"/>
      <c r="ABC341" s="121"/>
      <c r="ABD341" s="121"/>
      <c r="ABE341" s="121"/>
      <c r="ABF341" s="121"/>
      <c r="ABG341" s="121"/>
      <c r="ABH341" s="121"/>
      <c r="ABI341" s="121"/>
      <c r="ABJ341" s="121"/>
      <c r="ABK341" s="121"/>
      <c r="ABL341" s="121"/>
      <c r="ABM341" s="121"/>
      <c r="ABN341" s="121"/>
      <c r="ABO341" s="121"/>
      <c r="ABP341" s="121"/>
      <c r="ABQ341" s="121"/>
      <c r="ABR341" s="121"/>
      <c r="ABS341" s="121"/>
      <c r="ABT341" s="121"/>
      <c r="ABU341" s="121"/>
      <c r="ABV341" s="121"/>
      <c r="ABW341" s="121"/>
      <c r="ABX341" s="121"/>
      <c r="ABY341" s="121"/>
      <c r="ABZ341" s="121"/>
      <c r="ACA341" s="121"/>
      <c r="ACB341" s="121"/>
      <c r="ACC341" s="121"/>
      <c r="ACD341" s="121"/>
      <c r="ACE341" s="121"/>
      <c r="ACF341" s="121"/>
      <c r="ACG341" s="121"/>
      <c r="ACH341" s="121"/>
      <c r="ACI341" s="121"/>
      <c r="ACJ341" s="121"/>
      <c r="ACK341" s="121"/>
      <c r="ACL341" s="121"/>
      <c r="ACM341" s="121"/>
      <c r="ACN341" s="121"/>
      <c r="ACO341" s="121"/>
      <c r="ACP341" s="121"/>
      <c r="ACQ341" s="121"/>
      <c r="ACR341" s="121"/>
      <c r="ACS341" s="121"/>
      <c r="ACT341" s="121"/>
      <c r="ACU341" s="121"/>
      <c r="ACV341" s="121"/>
      <c r="ACW341" s="121"/>
      <c r="ACX341" s="121"/>
      <c r="ACY341" s="121"/>
      <c r="ACZ341" s="121"/>
      <c r="ADA341" s="121"/>
    </row>
    <row r="342" spans="1:786" s="83" customFormat="1" ht="36" x14ac:dyDescent="0.3">
      <c r="A342" s="42">
        <v>3</v>
      </c>
      <c r="B342" s="46" t="s">
        <v>952</v>
      </c>
      <c r="C342" s="24" t="s">
        <v>129</v>
      </c>
      <c r="D342" s="25"/>
      <c r="E342" s="25"/>
      <c r="F342" s="25">
        <v>12</v>
      </c>
      <c r="G342" s="81"/>
      <c r="H342" s="25">
        <v>1</v>
      </c>
      <c r="I342" s="25" t="s">
        <v>44</v>
      </c>
      <c r="J342" s="25" t="s">
        <v>114</v>
      </c>
      <c r="K342" s="27">
        <v>1965</v>
      </c>
      <c r="L342" s="28">
        <v>23830</v>
      </c>
      <c r="M342" s="29"/>
      <c r="N342" s="30">
        <v>0.7</v>
      </c>
      <c r="O342" s="30"/>
      <c r="P342" s="31" t="s">
        <v>496</v>
      </c>
      <c r="Q342" s="32" t="s">
        <v>953</v>
      </c>
      <c r="R342" s="33" t="s">
        <v>398</v>
      </c>
      <c r="S342" s="34" t="str">
        <f t="shared" si="77"/>
        <v>Coal</v>
      </c>
      <c r="T342" s="105"/>
      <c r="U342" s="105"/>
      <c r="V342" s="105"/>
      <c r="W342" s="105"/>
      <c r="X342" s="105"/>
      <c r="Y342" s="105"/>
      <c r="Z342" s="105"/>
      <c r="AA342" s="106"/>
      <c r="AB342" s="36">
        <f t="shared" si="70"/>
        <v>0</v>
      </c>
      <c r="AC342" s="36">
        <f t="shared" si="71"/>
        <v>1.7948717948717947E-2</v>
      </c>
      <c r="AD342" s="36">
        <f t="shared" si="72"/>
        <v>0</v>
      </c>
      <c r="AE342" s="36">
        <f t="shared" si="73"/>
        <v>1.7948717948717947E-2</v>
      </c>
      <c r="AF342" s="37"/>
      <c r="AG342" s="37">
        <f t="shared" si="74"/>
        <v>0</v>
      </c>
      <c r="AH342" s="37">
        <f t="shared" si="75"/>
        <v>0</v>
      </c>
      <c r="AI342" s="37">
        <f t="shared" si="76"/>
        <v>1.7948717948717947E-2</v>
      </c>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7"/>
      <c r="DC342" s="107"/>
      <c r="DD342" s="107"/>
      <c r="DE342" s="107"/>
      <c r="DF342" s="107"/>
      <c r="DG342" s="107"/>
      <c r="DH342" s="107"/>
      <c r="DI342" s="107"/>
      <c r="DJ342" s="107"/>
      <c r="DK342" s="107"/>
      <c r="DL342" s="107"/>
      <c r="DM342" s="107"/>
      <c r="DN342" s="107"/>
      <c r="DO342" s="107"/>
      <c r="DP342" s="107"/>
      <c r="DQ342" s="107"/>
      <c r="DR342" s="107"/>
      <c r="DS342" s="107"/>
      <c r="DT342" s="107"/>
      <c r="DU342" s="107"/>
      <c r="DV342" s="107"/>
      <c r="DW342" s="107"/>
      <c r="DX342" s="107"/>
      <c r="DY342" s="107"/>
      <c r="DZ342" s="107"/>
      <c r="EA342" s="107"/>
      <c r="EB342" s="107"/>
      <c r="EC342" s="107"/>
      <c r="ED342" s="107"/>
      <c r="EE342" s="107"/>
      <c r="EF342" s="107"/>
      <c r="EG342" s="107"/>
      <c r="EH342" s="107"/>
      <c r="EI342" s="107"/>
      <c r="EJ342" s="107"/>
      <c r="EK342" s="107"/>
      <c r="EL342" s="107"/>
      <c r="EM342" s="107"/>
      <c r="EN342" s="107"/>
      <c r="EO342" s="107"/>
      <c r="EP342" s="107"/>
      <c r="EQ342" s="107"/>
      <c r="ER342" s="107"/>
      <c r="ES342" s="107"/>
      <c r="ET342" s="107"/>
      <c r="EU342" s="107"/>
      <c r="EV342" s="107"/>
      <c r="EW342" s="107"/>
      <c r="EX342" s="107"/>
      <c r="EY342" s="107"/>
      <c r="EZ342" s="107"/>
      <c r="FA342" s="107"/>
      <c r="FB342" s="107"/>
      <c r="FC342" s="107"/>
      <c r="FD342" s="107"/>
      <c r="FE342" s="107"/>
      <c r="FF342" s="107"/>
      <c r="FG342" s="107"/>
      <c r="FH342" s="107"/>
      <c r="FI342" s="107"/>
      <c r="FJ342" s="107"/>
      <c r="FK342" s="107"/>
      <c r="FL342" s="107"/>
      <c r="FM342" s="107"/>
      <c r="FN342" s="107"/>
      <c r="FO342" s="107"/>
      <c r="FP342" s="107"/>
      <c r="FQ342" s="107"/>
      <c r="FR342" s="107"/>
      <c r="FS342" s="107"/>
      <c r="FT342" s="107"/>
      <c r="FU342" s="107"/>
      <c r="FV342" s="107"/>
      <c r="FW342" s="107"/>
      <c r="FX342" s="107"/>
      <c r="FY342" s="107"/>
      <c r="FZ342" s="107"/>
      <c r="GA342" s="107"/>
      <c r="GB342" s="107"/>
      <c r="GC342" s="107"/>
      <c r="GD342" s="107"/>
      <c r="GE342" s="107"/>
      <c r="GF342" s="107"/>
      <c r="GG342" s="107"/>
      <c r="GH342" s="107"/>
      <c r="GI342" s="107"/>
      <c r="GJ342" s="107"/>
      <c r="GK342" s="107"/>
      <c r="GL342" s="107"/>
      <c r="GM342" s="107"/>
      <c r="GN342" s="107"/>
      <c r="GO342" s="107"/>
      <c r="GP342" s="107"/>
      <c r="GQ342" s="107"/>
      <c r="GR342" s="107"/>
      <c r="GS342" s="107"/>
      <c r="GT342" s="107"/>
      <c r="GU342" s="107"/>
      <c r="GV342" s="107"/>
      <c r="GW342" s="107"/>
      <c r="GX342" s="107"/>
      <c r="GY342" s="107"/>
      <c r="GZ342" s="107"/>
      <c r="HA342" s="107"/>
      <c r="HB342" s="107"/>
      <c r="HC342" s="107"/>
      <c r="HD342" s="107"/>
      <c r="HE342" s="107"/>
      <c r="HF342" s="107"/>
      <c r="HG342" s="107"/>
      <c r="HH342" s="107"/>
      <c r="HI342" s="107"/>
      <c r="HJ342" s="107"/>
      <c r="HK342" s="107"/>
      <c r="HL342" s="107"/>
      <c r="HM342" s="107"/>
      <c r="HN342" s="107"/>
      <c r="HO342" s="107"/>
      <c r="HP342" s="107"/>
      <c r="HQ342" s="107"/>
      <c r="HR342" s="107"/>
      <c r="HS342" s="107"/>
      <c r="HT342" s="107"/>
      <c r="HU342" s="107"/>
      <c r="HV342" s="107"/>
      <c r="HW342" s="107"/>
      <c r="HX342" s="107"/>
      <c r="HY342" s="107"/>
      <c r="HZ342" s="107"/>
      <c r="IA342" s="107"/>
      <c r="IB342" s="107"/>
      <c r="IC342" s="107"/>
      <c r="ID342" s="107"/>
      <c r="IE342" s="107"/>
      <c r="IF342" s="107"/>
      <c r="IG342" s="107"/>
      <c r="IH342" s="107"/>
      <c r="II342" s="107"/>
      <c r="IJ342" s="107"/>
      <c r="IK342" s="107"/>
      <c r="IL342" s="107"/>
      <c r="IM342" s="107"/>
      <c r="IN342" s="107"/>
      <c r="IO342" s="107"/>
      <c r="IP342" s="107"/>
      <c r="IQ342" s="107"/>
      <c r="IR342" s="107"/>
      <c r="IS342" s="107"/>
      <c r="IT342" s="107"/>
      <c r="IU342" s="107"/>
      <c r="IV342" s="107"/>
      <c r="IW342" s="107"/>
      <c r="IX342" s="107"/>
      <c r="IY342" s="107"/>
      <c r="IZ342" s="107"/>
      <c r="JA342" s="107"/>
      <c r="JB342" s="107"/>
      <c r="JC342" s="107"/>
      <c r="JD342" s="107"/>
      <c r="JE342" s="107"/>
      <c r="JF342" s="107"/>
      <c r="JG342" s="107"/>
      <c r="JH342" s="107"/>
      <c r="JI342" s="107"/>
      <c r="JJ342" s="107"/>
      <c r="JK342" s="107"/>
      <c r="JL342" s="107"/>
      <c r="JM342" s="107"/>
      <c r="JN342" s="107"/>
      <c r="JO342" s="107"/>
      <c r="JP342" s="107"/>
      <c r="JQ342" s="107"/>
      <c r="JR342" s="107"/>
      <c r="JS342" s="107"/>
      <c r="JT342" s="107"/>
      <c r="JU342" s="107"/>
      <c r="JV342" s="107"/>
      <c r="JW342" s="107"/>
      <c r="JX342" s="107"/>
      <c r="JY342" s="107"/>
      <c r="JZ342" s="107"/>
      <c r="KA342" s="107"/>
      <c r="KB342" s="107"/>
      <c r="KC342" s="107"/>
      <c r="KD342" s="107"/>
      <c r="KE342" s="107"/>
      <c r="KF342" s="107"/>
      <c r="KG342" s="107"/>
      <c r="KH342" s="107"/>
      <c r="KI342" s="107"/>
      <c r="KJ342" s="107"/>
      <c r="KK342" s="107"/>
      <c r="KL342" s="107"/>
      <c r="KM342" s="107"/>
      <c r="KN342" s="107"/>
      <c r="KO342" s="107"/>
      <c r="KP342" s="107"/>
      <c r="KQ342" s="107"/>
      <c r="KR342" s="107"/>
      <c r="KS342" s="107"/>
      <c r="KT342" s="107"/>
      <c r="KU342" s="107"/>
      <c r="KV342" s="107"/>
      <c r="KW342" s="107"/>
      <c r="KX342" s="107"/>
      <c r="KY342" s="107"/>
      <c r="KZ342" s="107"/>
      <c r="LA342" s="107"/>
      <c r="LB342" s="107"/>
      <c r="LC342" s="107"/>
      <c r="LD342" s="107"/>
      <c r="LE342" s="107"/>
      <c r="LF342" s="107"/>
      <c r="LG342" s="107"/>
      <c r="LH342" s="107"/>
      <c r="LI342" s="107"/>
      <c r="LJ342" s="107"/>
      <c r="LK342" s="107"/>
      <c r="LL342" s="107"/>
      <c r="LM342" s="107"/>
      <c r="LN342" s="107"/>
      <c r="LO342" s="107"/>
      <c r="LP342" s="107"/>
      <c r="LQ342" s="107"/>
      <c r="LR342" s="107"/>
      <c r="LS342" s="107"/>
      <c r="LT342" s="107"/>
      <c r="LU342" s="107"/>
      <c r="LV342" s="107"/>
      <c r="LW342" s="107"/>
      <c r="LX342" s="107"/>
      <c r="LY342" s="107"/>
      <c r="LZ342" s="107"/>
      <c r="MA342" s="107"/>
      <c r="MB342" s="107"/>
      <c r="MC342" s="107"/>
      <c r="MD342" s="107"/>
      <c r="ME342" s="107"/>
      <c r="MF342" s="107"/>
      <c r="MG342" s="107"/>
      <c r="MH342" s="107"/>
      <c r="MI342" s="107"/>
      <c r="MJ342" s="107"/>
      <c r="MK342" s="107"/>
      <c r="ML342" s="107"/>
      <c r="MM342" s="107"/>
      <c r="MN342" s="107"/>
      <c r="MO342" s="107"/>
      <c r="MP342" s="107"/>
      <c r="MQ342" s="107"/>
      <c r="MR342" s="107"/>
      <c r="MS342" s="107"/>
      <c r="MT342" s="107"/>
      <c r="MU342" s="107"/>
      <c r="MV342" s="107"/>
      <c r="MW342" s="107"/>
      <c r="MX342" s="107"/>
      <c r="MY342" s="107"/>
      <c r="MZ342" s="107"/>
      <c r="NA342" s="107"/>
      <c r="NB342" s="107"/>
      <c r="NC342" s="107"/>
      <c r="ND342" s="107"/>
      <c r="NE342" s="107"/>
      <c r="NF342" s="107"/>
      <c r="NG342" s="107"/>
      <c r="NH342" s="107"/>
      <c r="NI342" s="107"/>
      <c r="NJ342" s="107"/>
      <c r="NK342" s="107"/>
      <c r="NL342" s="107"/>
      <c r="NM342" s="107"/>
      <c r="NN342" s="107"/>
      <c r="NO342" s="107"/>
      <c r="NP342" s="107"/>
      <c r="NQ342" s="107"/>
      <c r="NR342" s="107"/>
      <c r="NS342" s="107"/>
      <c r="NT342" s="107"/>
      <c r="NU342" s="107"/>
      <c r="NV342" s="107"/>
      <c r="NW342" s="107"/>
      <c r="NX342" s="107"/>
      <c r="NY342" s="107"/>
      <c r="NZ342" s="107"/>
      <c r="OA342" s="107"/>
      <c r="OB342" s="107"/>
      <c r="OC342" s="107"/>
      <c r="OD342" s="107"/>
      <c r="OE342" s="107"/>
      <c r="OF342" s="107"/>
      <c r="OG342" s="107"/>
      <c r="OH342" s="107"/>
      <c r="OI342" s="107"/>
      <c r="OJ342" s="107"/>
      <c r="OK342" s="107"/>
      <c r="OL342" s="107"/>
      <c r="OM342" s="107"/>
      <c r="ON342" s="107"/>
      <c r="OO342" s="107"/>
      <c r="OP342" s="107"/>
      <c r="OQ342" s="107"/>
      <c r="OR342" s="107"/>
      <c r="OS342" s="107"/>
      <c r="OT342" s="107"/>
      <c r="OU342" s="107"/>
      <c r="OV342" s="107"/>
      <c r="OW342" s="107"/>
      <c r="OX342" s="107"/>
      <c r="OY342" s="107"/>
      <c r="OZ342" s="107"/>
      <c r="PA342" s="107"/>
      <c r="PB342" s="107"/>
      <c r="PC342" s="107"/>
      <c r="PD342" s="107"/>
      <c r="PE342" s="107"/>
      <c r="PF342" s="107"/>
      <c r="PG342" s="107"/>
      <c r="PH342" s="107"/>
      <c r="PI342" s="107"/>
      <c r="PJ342" s="107"/>
      <c r="PK342" s="107"/>
      <c r="PL342" s="107"/>
      <c r="PM342" s="107"/>
      <c r="PN342" s="107"/>
      <c r="PO342" s="107"/>
      <c r="PP342" s="107"/>
      <c r="PQ342" s="107"/>
      <c r="PR342" s="107"/>
      <c r="PS342" s="107"/>
      <c r="PT342" s="107"/>
      <c r="PU342" s="107"/>
      <c r="PV342" s="107"/>
      <c r="PW342" s="107"/>
      <c r="PX342" s="107"/>
      <c r="PY342" s="107"/>
      <c r="PZ342" s="107"/>
      <c r="QA342" s="107"/>
      <c r="QB342" s="107"/>
      <c r="QC342" s="107"/>
      <c r="QD342" s="107"/>
      <c r="QE342" s="107"/>
      <c r="QF342" s="107"/>
      <c r="QG342" s="107"/>
      <c r="QH342" s="107"/>
      <c r="QI342" s="107"/>
      <c r="QJ342" s="107"/>
      <c r="QK342" s="107"/>
      <c r="QL342" s="107"/>
      <c r="QM342" s="107"/>
      <c r="QN342" s="107"/>
      <c r="QO342" s="107"/>
      <c r="QP342" s="107"/>
      <c r="QQ342" s="107"/>
      <c r="QR342" s="107"/>
      <c r="QS342" s="107"/>
      <c r="QT342" s="107"/>
      <c r="QU342" s="107"/>
      <c r="QV342" s="107"/>
      <c r="QW342" s="107"/>
      <c r="QX342" s="107"/>
      <c r="QY342" s="107"/>
      <c r="QZ342" s="107"/>
      <c r="RA342" s="107"/>
      <c r="RB342" s="107"/>
      <c r="RC342" s="107"/>
      <c r="RD342" s="107"/>
      <c r="RE342" s="107"/>
      <c r="RF342" s="107"/>
      <c r="RG342" s="107"/>
      <c r="RH342" s="107"/>
      <c r="RI342" s="107"/>
      <c r="RJ342" s="107"/>
      <c r="RK342" s="107"/>
      <c r="RL342" s="107"/>
      <c r="RM342" s="107"/>
      <c r="RN342" s="107"/>
      <c r="RO342" s="107"/>
      <c r="RP342" s="107"/>
      <c r="RQ342" s="107"/>
      <c r="RR342" s="107"/>
      <c r="RS342" s="107"/>
      <c r="RT342" s="107"/>
      <c r="RU342" s="107"/>
      <c r="RV342" s="107"/>
      <c r="RW342" s="107"/>
      <c r="RX342" s="107"/>
      <c r="RY342" s="107"/>
      <c r="RZ342" s="107"/>
      <c r="SA342" s="107"/>
      <c r="SB342" s="107"/>
      <c r="SC342" s="107"/>
      <c r="SD342" s="107"/>
      <c r="SE342" s="107"/>
      <c r="SF342" s="107"/>
      <c r="SG342" s="107"/>
      <c r="SH342" s="107"/>
      <c r="SI342" s="107"/>
      <c r="SJ342" s="107"/>
      <c r="SK342" s="107"/>
      <c r="SL342" s="107"/>
      <c r="SM342" s="107"/>
      <c r="SN342" s="107"/>
      <c r="SO342" s="107"/>
      <c r="SP342" s="107"/>
      <c r="SQ342" s="107"/>
      <c r="SR342" s="107"/>
      <c r="SS342" s="107"/>
      <c r="ST342" s="107"/>
      <c r="SU342" s="107"/>
      <c r="SV342" s="107"/>
      <c r="SW342" s="107"/>
      <c r="SX342" s="107"/>
      <c r="SY342" s="107"/>
      <c r="SZ342" s="107"/>
      <c r="TA342" s="107"/>
      <c r="TB342" s="107"/>
      <c r="TC342" s="107"/>
      <c r="TD342" s="107"/>
      <c r="TE342" s="107"/>
      <c r="TF342" s="107"/>
      <c r="TG342" s="107"/>
      <c r="TH342" s="107"/>
      <c r="TI342" s="107"/>
      <c r="TJ342" s="107"/>
      <c r="TK342" s="107"/>
      <c r="TL342" s="107"/>
      <c r="TM342" s="107"/>
      <c r="TN342" s="107"/>
      <c r="TO342" s="107"/>
      <c r="TP342" s="107"/>
      <c r="TQ342" s="107"/>
      <c r="TR342" s="107"/>
      <c r="TS342" s="107"/>
      <c r="TT342" s="107"/>
      <c r="TU342" s="107"/>
      <c r="TV342" s="107"/>
      <c r="TW342" s="107"/>
      <c r="TX342" s="107"/>
      <c r="TY342" s="107"/>
      <c r="TZ342" s="107"/>
      <c r="UA342" s="107"/>
      <c r="UB342" s="107"/>
      <c r="UC342" s="107"/>
      <c r="UD342" s="107"/>
      <c r="UE342" s="107"/>
      <c r="UF342" s="107"/>
      <c r="UG342" s="107"/>
      <c r="UH342" s="107"/>
      <c r="UI342" s="107"/>
      <c r="UJ342" s="107"/>
      <c r="UK342" s="107"/>
      <c r="UL342" s="107"/>
      <c r="UM342" s="107"/>
      <c r="UN342" s="107"/>
      <c r="UO342" s="107"/>
      <c r="UP342" s="107"/>
      <c r="UQ342" s="107"/>
      <c r="UR342" s="107"/>
      <c r="US342" s="107"/>
      <c r="UT342" s="107"/>
      <c r="UU342" s="107"/>
      <c r="UV342" s="107"/>
      <c r="UW342" s="107"/>
      <c r="UX342" s="107"/>
      <c r="UY342" s="107"/>
      <c r="UZ342" s="107"/>
      <c r="VA342" s="107"/>
      <c r="VB342" s="107"/>
      <c r="VC342" s="107"/>
      <c r="VD342" s="107"/>
      <c r="VE342" s="107"/>
      <c r="VF342" s="107"/>
      <c r="VG342" s="107"/>
      <c r="VH342" s="107"/>
      <c r="VI342" s="107"/>
      <c r="VJ342" s="107"/>
      <c r="VK342" s="107"/>
      <c r="VL342" s="107"/>
      <c r="VM342" s="107"/>
      <c r="VN342" s="107"/>
      <c r="VO342" s="107"/>
      <c r="VP342" s="107"/>
      <c r="VQ342" s="107"/>
      <c r="VR342" s="107"/>
      <c r="VS342" s="107"/>
      <c r="VT342" s="107"/>
      <c r="VU342" s="107"/>
      <c r="VV342" s="107"/>
      <c r="VW342" s="107"/>
      <c r="VX342" s="107"/>
      <c r="VY342" s="107"/>
      <c r="VZ342" s="107"/>
      <c r="WA342" s="107"/>
      <c r="WB342" s="107"/>
      <c r="WC342" s="107"/>
      <c r="WD342" s="107"/>
      <c r="WE342" s="107"/>
      <c r="WF342" s="107"/>
      <c r="WG342" s="107"/>
      <c r="WH342" s="107"/>
      <c r="WI342" s="107"/>
      <c r="WJ342" s="107"/>
      <c r="WK342" s="107"/>
      <c r="WL342" s="107"/>
      <c r="WM342" s="107"/>
      <c r="WN342" s="107"/>
      <c r="WO342" s="107"/>
      <c r="WP342" s="107"/>
      <c r="WQ342" s="107"/>
      <c r="WR342" s="107"/>
      <c r="WS342" s="107"/>
      <c r="WT342" s="107"/>
      <c r="WU342" s="107"/>
      <c r="WV342" s="107"/>
      <c r="WW342" s="107"/>
      <c r="WX342" s="107"/>
      <c r="WY342" s="107"/>
      <c r="WZ342" s="107"/>
      <c r="XA342" s="107"/>
      <c r="XB342" s="107"/>
      <c r="XC342" s="107"/>
      <c r="XD342" s="107"/>
      <c r="XE342" s="107"/>
      <c r="XF342" s="107"/>
      <c r="XG342" s="107"/>
      <c r="XH342" s="107"/>
      <c r="XI342" s="107"/>
      <c r="XJ342" s="107"/>
      <c r="XK342" s="107"/>
      <c r="XL342" s="107"/>
      <c r="XM342" s="107"/>
      <c r="XN342" s="107"/>
      <c r="XO342" s="107"/>
      <c r="XP342" s="107"/>
      <c r="XQ342" s="107"/>
      <c r="XR342" s="107"/>
      <c r="XS342" s="107"/>
      <c r="XT342" s="107"/>
      <c r="XU342" s="107"/>
      <c r="XV342" s="107"/>
      <c r="XW342" s="107"/>
      <c r="XX342" s="107"/>
      <c r="XY342" s="107"/>
      <c r="XZ342" s="107"/>
      <c r="YA342" s="107"/>
      <c r="YB342" s="107"/>
      <c r="YC342" s="107"/>
      <c r="YD342" s="107"/>
      <c r="YE342" s="107"/>
      <c r="YF342" s="107"/>
      <c r="YG342" s="107"/>
      <c r="YH342" s="107"/>
      <c r="YI342" s="107"/>
      <c r="YJ342" s="107"/>
      <c r="YK342" s="107"/>
      <c r="YL342" s="107"/>
      <c r="YM342" s="107"/>
      <c r="YN342" s="107"/>
      <c r="YO342" s="107"/>
      <c r="YP342" s="107"/>
      <c r="YQ342" s="107"/>
      <c r="YR342" s="107"/>
      <c r="YS342" s="107"/>
      <c r="YT342" s="107"/>
      <c r="YU342" s="107"/>
      <c r="YV342" s="107"/>
      <c r="YW342" s="107"/>
      <c r="YX342" s="107"/>
      <c r="YY342" s="107"/>
      <c r="YZ342" s="107"/>
      <c r="ZA342" s="107"/>
      <c r="ZB342" s="107"/>
      <c r="ZC342" s="107"/>
      <c r="ZD342" s="107"/>
      <c r="ZE342" s="107"/>
      <c r="ZF342" s="107"/>
      <c r="ZG342" s="107"/>
      <c r="ZH342" s="107"/>
      <c r="ZI342" s="107"/>
      <c r="ZJ342" s="107"/>
      <c r="ZK342" s="107"/>
      <c r="ZL342" s="107"/>
      <c r="ZM342" s="107"/>
      <c r="ZN342" s="107"/>
      <c r="ZO342" s="107"/>
      <c r="ZP342" s="107"/>
      <c r="ZQ342" s="107"/>
      <c r="ZR342" s="107"/>
      <c r="ZS342" s="107"/>
      <c r="ZT342" s="107"/>
      <c r="ZU342" s="107"/>
      <c r="ZV342" s="107"/>
      <c r="ZW342" s="107"/>
      <c r="ZX342" s="107"/>
      <c r="ZY342" s="107"/>
      <c r="ZZ342" s="107"/>
      <c r="AAA342" s="107"/>
      <c r="AAB342" s="107"/>
      <c r="AAC342" s="107"/>
      <c r="AAD342" s="107"/>
      <c r="AAE342" s="107"/>
      <c r="AAF342" s="107"/>
      <c r="AAG342" s="107"/>
      <c r="AAH342" s="107"/>
      <c r="AAI342" s="107"/>
      <c r="AAJ342" s="107"/>
      <c r="AAK342" s="107"/>
      <c r="AAL342" s="107"/>
      <c r="AAM342" s="107"/>
      <c r="AAN342" s="107"/>
      <c r="AAO342" s="107"/>
      <c r="AAP342" s="107"/>
      <c r="AAQ342" s="107"/>
      <c r="AAR342" s="107"/>
      <c r="AAS342" s="107"/>
      <c r="AAT342" s="107"/>
      <c r="AAU342" s="107"/>
      <c r="AAV342" s="107"/>
      <c r="AAW342" s="107"/>
      <c r="AAX342" s="107"/>
      <c r="AAY342" s="107"/>
      <c r="AAZ342" s="107"/>
      <c r="ABA342" s="107"/>
      <c r="ABB342" s="107"/>
      <c r="ABC342" s="107"/>
      <c r="ABD342" s="107"/>
      <c r="ABE342" s="107"/>
      <c r="ABF342" s="107"/>
      <c r="ABG342" s="107"/>
      <c r="ABH342" s="107"/>
      <c r="ABI342" s="107"/>
      <c r="ABJ342" s="107"/>
      <c r="ABK342" s="107"/>
      <c r="ABL342" s="107"/>
      <c r="ABM342" s="107"/>
      <c r="ABN342" s="107"/>
      <c r="ABO342" s="107"/>
      <c r="ABP342" s="107"/>
      <c r="ABQ342" s="107"/>
      <c r="ABR342" s="107"/>
      <c r="ABS342" s="107"/>
      <c r="ABT342" s="107"/>
      <c r="ABU342" s="107"/>
      <c r="ABV342" s="107"/>
      <c r="ABW342" s="107"/>
      <c r="ABX342" s="107"/>
      <c r="ABY342" s="107"/>
      <c r="ABZ342" s="107"/>
      <c r="ACA342" s="107"/>
      <c r="ACB342" s="107"/>
      <c r="ACC342" s="107"/>
      <c r="ACD342" s="107"/>
      <c r="ACE342" s="107"/>
      <c r="ACF342" s="107"/>
      <c r="ACG342" s="107"/>
      <c r="ACH342" s="107"/>
      <c r="ACI342" s="107"/>
      <c r="ACJ342" s="107"/>
      <c r="ACK342" s="107"/>
      <c r="ACL342" s="107"/>
      <c r="ACM342" s="107"/>
      <c r="ACN342" s="107"/>
      <c r="ACO342" s="107"/>
      <c r="ACP342" s="107"/>
      <c r="ACQ342" s="107"/>
      <c r="ACR342" s="107"/>
      <c r="ACS342" s="107"/>
      <c r="ACT342" s="107"/>
      <c r="ACU342" s="107"/>
      <c r="ACV342" s="107"/>
      <c r="ACW342" s="107"/>
      <c r="ACX342" s="107"/>
      <c r="ACY342" s="107"/>
      <c r="ACZ342" s="107"/>
      <c r="ADA342" s="107"/>
    </row>
    <row r="343" spans="1:786" s="96" customFormat="1" ht="84" x14ac:dyDescent="0.3">
      <c r="A343" s="58">
        <v>1</v>
      </c>
      <c r="B343" s="46" t="s">
        <v>954</v>
      </c>
      <c r="C343" s="24" t="s">
        <v>56</v>
      </c>
      <c r="D343" s="25" t="s">
        <v>176</v>
      </c>
      <c r="E343" s="25" t="s">
        <v>194</v>
      </c>
      <c r="F343" s="25">
        <v>35</v>
      </c>
      <c r="G343" s="81">
        <v>4250000</v>
      </c>
      <c r="H343" s="25">
        <v>1</v>
      </c>
      <c r="I343" s="25" t="s">
        <v>44</v>
      </c>
      <c r="J343" s="25" t="s">
        <v>360</v>
      </c>
      <c r="K343" s="27">
        <v>1965</v>
      </c>
      <c r="L343" s="28">
        <v>23829</v>
      </c>
      <c r="M343" s="29">
        <v>1900000</v>
      </c>
      <c r="N343" s="30">
        <v>12</v>
      </c>
      <c r="O343" s="30">
        <v>200</v>
      </c>
      <c r="P343" s="31" t="s">
        <v>503</v>
      </c>
      <c r="Q343" s="136" t="s">
        <v>955</v>
      </c>
      <c r="R343" s="33" t="s">
        <v>462</v>
      </c>
      <c r="S343" s="34" t="str">
        <f t="shared" si="77"/>
        <v>Cu</v>
      </c>
      <c r="T343" s="35">
        <v>580</v>
      </c>
      <c r="U343" s="35">
        <v>1.1000000000000001</v>
      </c>
      <c r="V343" s="35"/>
      <c r="W343" s="35">
        <v>1.1000000000000001</v>
      </c>
      <c r="X343" s="35" t="s">
        <v>463</v>
      </c>
      <c r="Y343" s="35">
        <v>20</v>
      </c>
      <c r="Z343" s="35" t="s">
        <v>294</v>
      </c>
      <c r="AA343" s="1"/>
      <c r="AB343" s="36">
        <f t="shared" si="70"/>
        <v>1.0017646875838648</v>
      </c>
      <c r="AC343" s="36">
        <f t="shared" si="71"/>
        <v>0.30769230769230771</v>
      </c>
      <c r="AD343" s="36">
        <f t="shared" si="72"/>
        <v>14.285714285714286</v>
      </c>
      <c r="AE343" s="36">
        <f t="shared" si="73"/>
        <v>15.59517128099046</v>
      </c>
      <c r="AF343" s="37"/>
      <c r="AG343" s="37">
        <f t="shared" si="74"/>
        <v>15.59517128099046</v>
      </c>
      <c r="AH343" s="37">
        <f t="shared" si="75"/>
        <v>0</v>
      </c>
      <c r="AI343" s="37">
        <f t="shared" si="76"/>
        <v>0</v>
      </c>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c r="SR343" s="1"/>
      <c r="SS343" s="1"/>
      <c r="ST343" s="1"/>
      <c r="SU343" s="1"/>
      <c r="SV343" s="1"/>
      <c r="SW343" s="1"/>
      <c r="SX343" s="1"/>
      <c r="SY343" s="1"/>
      <c r="SZ343" s="1"/>
      <c r="TA343" s="1"/>
      <c r="TB343" s="1"/>
      <c r="TC343" s="1"/>
      <c r="TD343" s="1"/>
      <c r="TE343" s="1"/>
      <c r="TF343" s="1"/>
      <c r="TG343" s="1"/>
      <c r="TH343" s="1"/>
      <c r="TI343" s="1"/>
      <c r="TJ343" s="1"/>
      <c r="TK343" s="1"/>
      <c r="TL343" s="1"/>
      <c r="TM343" s="1"/>
      <c r="TN343" s="1"/>
      <c r="TO343" s="1"/>
      <c r="TP343" s="1"/>
      <c r="TQ343" s="1"/>
      <c r="TR343" s="1"/>
      <c r="TS343" s="1"/>
      <c r="TT343" s="1"/>
      <c r="TU343" s="1"/>
      <c r="TV343" s="1"/>
      <c r="TW343" s="1"/>
      <c r="TX343" s="1"/>
      <c r="TY343" s="1"/>
      <c r="TZ343" s="1"/>
      <c r="UA343" s="1"/>
      <c r="UB343" s="1"/>
      <c r="UC343" s="1"/>
      <c r="UD343" s="1"/>
      <c r="UE343" s="1"/>
      <c r="UF343" s="1"/>
      <c r="UG343" s="1"/>
      <c r="UH343" s="1"/>
      <c r="UI343" s="1"/>
      <c r="UJ343" s="1"/>
      <c r="UK343" s="1"/>
      <c r="UL343" s="1"/>
      <c r="UM343" s="1"/>
      <c r="UN343" s="1"/>
      <c r="UO343" s="1"/>
      <c r="UP343" s="1"/>
      <c r="UQ343" s="1"/>
      <c r="UR343" s="1"/>
      <c r="US343" s="1"/>
      <c r="UT343" s="1"/>
      <c r="UU343" s="1"/>
      <c r="UV343" s="1"/>
      <c r="UW343" s="1"/>
      <c r="UX343" s="1"/>
      <c r="UY343" s="1"/>
      <c r="UZ343" s="1"/>
      <c r="VA343" s="1"/>
      <c r="VB343" s="1"/>
      <c r="VC343" s="1"/>
      <c r="VD343" s="1"/>
      <c r="VE343" s="1"/>
      <c r="VF343" s="1"/>
      <c r="VG343" s="1"/>
      <c r="VH343" s="1"/>
      <c r="VI343" s="1"/>
      <c r="VJ343" s="1"/>
      <c r="VK343" s="1"/>
      <c r="VL343" s="1"/>
      <c r="VM343" s="1"/>
      <c r="VN343" s="1"/>
      <c r="VO343" s="1"/>
      <c r="VP343" s="1"/>
      <c r="VQ343" s="1"/>
      <c r="VR343" s="1"/>
      <c r="VS343" s="1"/>
      <c r="VT343" s="1"/>
      <c r="VU343" s="1"/>
      <c r="VV343" s="1"/>
      <c r="VW343" s="1"/>
      <c r="VX343" s="1"/>
      <c r="VY343" s="1"/>
      <c r="VZ343" s="1"/>
      <c r="WA343" s="1"/>
      <c r="WB343" s="1"/>
      <c r="WC343" s="1"/>
      <c r="WD343" s="1"/>
      <c r="WE343" s="1"/>
      <c r="WF343" s="1"/>
      <c r="WG343" s="1"/>
      <c r="WH343" s="1"/>
      <c r="WI343" s="1"/>
      <c r="WJ343" s="1"/>
      <c r="WK343" s="1"/>
      <c r="WL343" s="1"/>
      <c r="WM343" s="1"/>
      <c r="WN343" s="1"/>
      <c r="WO343" s="1"/>
      <c r="WP343" s="1"/>
      <c r="WQ343" s="1"/>
      <c r="WR343" s="1"/>
      <c r="WS343" s="1"/>
      <c r="WT343" s="1"/>
      <c r="WU343" s="1"/>
      <c r="WV343" s="1"/>
      <c r="WW343" s="1"/>
      <c r="WX343" s="1"/>
      <c r="WY343" s="1"/>
      <c r="WZ343" s="1"/>
      <c r="XA343" s="1"/>
      <c r="XB343" s="1"/>
      <c r="XC343" s="1"/>
      <c r="XD343" s="1"/>
      <c r="XE343" s="1"/>
      <c r="XF343" s="1"/>
      <c r="XG343" s="1"/>
      <c r="XH343" s="1"/>
      <c r="XI343" s="1"/>
      <c r="XJ343" s="1"/>
      <c r="XK343" s="1"/>
      <c r="XL343" s="1"/>
      <c r="XM343" s="1"/>
      <c r="XN343" s="1"/>
      <c r="XO343" s="1"/>
      <c r="XP343" s="1"/>
      <c r="XQ343" s="1"/>
      <c r="XR343" s="1"/>
      <c r="XS343" s="1"/>
      <c r="XT343" s="1"/>
      <c r="XU343" s="1"/>
      <c r="XV343" s="1"/>
      <c r="XW343" s="1"/>
      <c r="XX343" s="1"/>
      <c r="XY343" s="1"/>
      <c r="XZ343" s="1"/>
      <c r="YA343" s="1"/>
      <c r="YB343" s="1"/>
      <c r="YC343" s="1"/>
      <c r="YD343" s="1"/>
      <c r="YE343" s="1"/>
      <c r="YF343" s="1"/>
      <c r="YG343" s="1"/>
      <c r="YH343" s="1"/>
      <c r="YI343" s="1"/>
      <c r="YJ343" s="1"/>
      <c r="YK343" s="1"/>
      <c r="YL343" s="1"/>
      <c r="YM343" s="1"/>
      <c r="YN343" s="1"/>
      <c r="YO343" s="1"/>
      <c r="YP343" s="1"/>
      <c r="YQ343" s="1"/>
      <c r="YR343" s="1"/>
      <c r="YS343" s="1"/>
      <c r="YT343" s="1"/>
      <c r="YU343" s="1"/>
      <c r="YV343" s="1"/>
      <c r="YW343" s="1"/>
      <c r="YX343" s="1"/>
      <c r="YY343" s="1"/>
      <c r="YZ343" s="1"/>
      <c r="ZA343" s="1"/>
      <c r="ZB343" s="1"/>
      <c r="ZC343" s="1"/>
      <c r="ZD343" s="1"/>
      <c r="ZE343" s="1"/>
      <c r="ZF343" s="1"/>
      <c r="ZG343" s="1"/>
      <c r="ZH343" s="1"/>
      <c r="ZI343" s="1"/>
      <c r="ZJ343" s="1"/>
      <c r="ZK343" s="1"/>
      <c r="ZL343" s="1"/>
      <c r="ZM343" s="1"/>
      <c r="ZN343" s="1"/>
      <c r="ZO343" s="1"/>
      <c r="ZP343" s="1"/>
      <c r="ZQ343" s="1"/>
      <c r="ZR343" s="1"/>
      <c r="ZS343" s="1"/>
      <c r="ZT343" s="1"/>
      <c r="ZU343" s="1"/>
      <c r="ZV343" s="1"/>
      <c r="ZW343" s="1"/>
      <c r="ZX343" s="1"/>
      <c r="ZY343" s="1"/>
      <c r="ZZ343" s="1"/>
      <c r="AAA343" s="1"/>
      <c r="AAB343" s="1"/>
      <c r="AAC343" s="1"/>
      <c r="AAD343" s="1"/>
      <c r="AAE343" s="1"/>
      <c r="AAF343" s="1"/>
      <c r="AAG343" s="1"/>
      <c r="AAH343" s="1"/>
      <c r="AAI343" s="1"/>
      <c r="AAJ343" s="1"/>
      <c r="AAK343" s="1"/>
      <c r="AAL343" s="1"/>
      <c r="AAM343" s="1"/>
      <c r="AAN343" s="1"/>
      <c r="AAO343" s="1"/>
      <c r="AAP343" s="1"/>
      <c r="AAQ343" s="1"/>
      <c r="AAR343" s="1"/>
      <c r="AAS343" s="1"/>
      <c r="AAT343" s="1"/>
      <c r="AAU343" s="1"/>
      <c r="AAV343" s="1"/>
      <c r="AAW343" s="1"/>
      <c r="AAX343" s="1"/>
      <c r="AAY343" s="1"/>
      <c r="AAZ343" s="1"/>
      <c r="ABA343" s="1"/>
      <c r="ABB343" s="1"/>
      <c r="ABC343" s="1"/>
      <c r="ABD343" s="1"/>
      <c r="ABE343" s="1"/>
      <c r="ABF343" s="1"/>
      <c r="ABG343" s="1"/>
      <c r="ABH343" s="1"/>
      <c r="ABI343" s="1"/>
      <c r="ABJ343" s="1"/>
      <c r="ABK343" s="1"/>
      <c r="ABL343" s="1"/>
      <c r="ABM343" s="1"/>
      <c r="ABN343" s="1"/>
      <c r="ABO343" s="1"/>
      <c r="ABP343" s="1"/>
      <c r="ABQ343" s="1"/>
      <c r="ABR343" s="1"/>
      <c r="ABS343" s="1"/>
      <c r="ABT343" s="1"/>
      <c r="ABU343" s="1"/>
      <c r="ABV343" s="1"/>
      <c r="ABW343" s="1"/>
      <c r="ABX343" s="1"/>
      <c r="ABY343" s="1"/>
      <c r="ABZ343" s="1"/>
      <c r="ACA343" s="1"/>
      <c r="ACB343" s="1"/>
      <c r="ACC343" s="1"/>
      <c r="ACD343" s="1"/>
      <c r="ACE343" s="1"/>
      <c r="ACF343" s="1"/>
      <c r="ACG343" s="1"/>
      <c r="ACH343" s="1"/>
      <c r="ACI343" s="1"/>
      <c r="ACJ343" s="1"/>
      <c r="ACK343" s="1"/>
      <c r="ACL343" s="1"/>
      <c r="ACM343" s="1"/>
      <c r="ACN343" s="1"/>
      <c r="ACO343" s="1"/>
      <c r="ACP343" s="1"/>
      <c r="ACQ343" s="1"/>
      <c r="ACR343" s="1"/>
      <c r="ACS343" s="1"/>
      <c r="ACT343" s="1"/>
      <c r="ACU343" s="1"/>
      <c r="ACV343" s="1"/>
      <c r="ACW343" s="1"/>
      <c r="ACX343" s="1"/>
      <c r="ACY343" s="1"/>
      <c r="ACZ343" s="1"/>
      <c r="ADA343" s="1"/>
    </row>
    <row r="344" spans="1:786" s="83" customFormat="1" ht="84" x14ac:dyDescent="0.3">
      <c r="A344" s="40">
        <v>2</v>
      </c>
      <c r="B344" s="46" t="s">
        <v>956</v>
      </c>
      <c r="C344" s="24" t="s">
        <v>56</v>
      </c>
      <c r="D344" s="25" t="s">
        <v>43</v>
      </c>
      <c r="E344" s="25" t="s">
        <v>377</v>
      </c>
      <c r="F344" s="25">
        <v>19</v>
      </c>
      <c r="G344" s="81">
        <v>350000</v>
      </c>
      <c r="H344" s="25">
        <v>1</v>
      </c>
      <c r="I344" s="25" t="s">
        <v>44</v>
      </c>
      <c r="J344" s="25" t="s">
        <v>360</v>
      </c>
      <c r="K344" s="27">
        <v>1965</v>
      </c>
      <c r="L344" s="28">
        <v>23829</v>
      </c>
      <c r="M344" s="29">
        <v>350000</v>
      </c>
      <c r="N344" s="30">
        <v>12</v>
      </c>
      <c r="O344" s="30"/>
      <c r="P344" s="31" t="s">
        <v>496</v>
      </c>
      <c r="Q344" s="136" t="s">
        <v>957</v>
      </c>
      <c r="R344" s="33" t="s">
        <v>462</v>
      </c>
      <c r="S344" s="34" t="str">
        <f t="shared" si="77"/>
        <v>Cu</v>
      </c>
      <c r="T344" s="35">
        <v>580</v>
      </c>
      <c r="U344" s="35">
        <v>1.1000000000000001</v>
      </c>
      <c r="V344" s="35"/>
      <c r="W344" s="35">
        <v>1.1000000000000001</v>
      </c>
      <c r="X344" s="35" t="s">
        <v>463</v>
      </c>
      <c r="Y344" s="35">
        <v>20</v>
      </c>
      <c r="Z344" s="35" t="s">
        <v>294</v>
      </c>
      <c r="AA344" s="1"/>
      <c r="AB344" s="36">
        <f t="shared" si="70"/>
        <v>0.18453560034439614</v>
      </c>
      <c r="AC344" s="36">
        <f t="shared" si="71"/>
        <v>0.30769230769230771</v>
      </c>
      <c r="AD344" s="36">
        <f t="shared" si="72"/>
        <v>0</v>
      </c>
      <c r="AE344" s="36">
        <f t="shared" ref="AE344:AE364" si="78">SUM(AB344:AD344)</f>
        <v>0.49222790803670385</v>
      </c>
      <c r="AF344" s="37"/>
      <c r="AG344" s="37">
        <f t="shared" si="74"/>
        <v>0</v>
      </c>
      <c r="AH344" s="37">
        <f t="shared" si="75"/>
        <v>0.49222790803670385</v>
      </c>
      <c r="AI344" s="37">
        <f t="shared" si="76"/>
        <v>0</v>
      </c>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c r="SR344" s="1"/>
      <c r="SS344" s="1"/>
      <c r="ST344" s="1"/>
      <c r="SU344" s="1"/>
      <c r="SV344" s="1"/>
      <c r="SW344" s="1"/>
      <c r="SX344" s="1"/>
      <c r="SY344" s="1"/>
      <c r="SZ344" s="1"/>
      <c r="TA344" s="1"/>
      <c r="TB344" s="1"/>
      <c r="TC344" s="1"/>
      <c r="TD344" s="1"/>
      <c r="TE344" s="1"/>
      <c r="TF344" s="1"/>
      <c r="TG344" s="1"/>
      <c r="TH344" s="1"/>
      <c r="TI344" s="1"/>
      <c r="TJ344" s="1"/>
      <c r="TK344" s="1"/>
      <c r="TL344" s="1"/>
      <c r="TM344" s="1"/>
      <c r="TN344" s="1"/>
      <c r="TO344" s="1"/>
      <c r="TP344" s="1"/>
      <c r="TQ344" s="1"/>
      <c r="TR344" s="1"/>
      <c r="TS344" s="1"/>
      <c r="TT344" s="1"/>
      <c r="TU344" s="1"/>
      <c r="TV344" s="1"/>
      <c r="TW344" s="1"/>
      <c r="TX344" s="1"/>
      <c r="TY344" s="1"/>
      <c r="TZ344" s="1"/>
      <c r="UA344" s="1"/>
      <c r="UB344" s="1"/>
      <c r="UC344" s="1"/>
      <c r="UD344" s="1"/>
      <c r="UE344" s="1"/>
      <c r="UF344" s="1"/>
      <c r="UG344" s="1"/>
      <c r="UH344" s="1"/>
      <c r="UI344" s="1"/>
      <c r="UJ344" s="1"/>
      <c r="UK344" s="1"/>
      <c r="UL344" s="1"/>
      <c r="UM344" s="1"/>
      <c r="UN344" s="1"/>
      <c r="UO344" s="1"/>
      <c r="UP344" s="1"/>
      <c r="UQ344" s="1"/>
      <c r="UR344" s="1"/>
      <c r="US344" s="1"/>
      <c r="UT344" s="1"/>
      <c r="UU344" s="1"/>
      <c r="UV344" s="1"/>
      <c r="UW344" s="1"/>
      <c r="UX344" s="1"/>
      <c r="UY344" s="1"/>
      <c r="UZ344" s="1"/>
      <c r="VA344" s="1"/>
      <c r="VB344" s="1"/>
      <c r="VC344" s="1"/>
      <c r="VD344" s="1"/>
      <c r="VE344" s="1"/>
      <c r="VF344" s="1"/>
      <c r="VG344" s="1"/>
      <c r="VH344" s="1"/>
      <c r="VI344" s="1"/>
      <c r="VJ344" s="1"/>
      <c r="VK344" s="1"/>
      <c r="VL344" s="1"/>
      <c r="VM344" s="1"/>
      <c r="VN344" s="1"/>
      <c r="VO344" s="1"/>
      <c r="VP344" s="1"/>
      <c r="VQ344" s="1"/>
      <c r="VR344" s="1"/>
      <c r="VS344" s="1"/>
      <c r="VT344" s="1"/>
      <c r="VU344" s="1"/>
      <c r="VV344" s="1"/>
      <c r="VW344" s="1"/>
      <c r="VX344" s="1"/>
      <c r="VY344" s="1"/>
      <c r="VZ344" s="1"/>
      <c r="WA344" s="1"/>
      <c r="WB344" s="1"/>
      <c r="WC344" s="1"/>
      <c r="WD344" s="1"/>
      <c r="WE344" s="1"/>
      <c r="WF344" s="1"/>
      <c r="WG344" s="1"/>
      <c r="WH344" s="1"/>
      <c r="WI344" s="1"/>
      <c r="WJ344" s="1"/>
      <c r="WK344" s="1"/>
      <c r="WL344" s="1"/>
      <c r="WM344" s="1"/>
      <c r="WN344" s="1"/>
      <c r="WO344" s="1"/>
      <c r="WP344" s="1"/>
      <c r="WQ344" s="1"/>
      <c r="WR344" s="1"/>
      <c r="WS344" s="1"/>
      <c r="WT344" s="1"/>
      <c r="WU344" s="1"/>
      <c r="WV344" s="1"/>
      <c r="WW344" s="1"/>
      <c r="WX344" s="1"/>
      <c r="WY344" s="1"/>
      <c r="WZ344" s="1"/>
      <c r="XA344" s="1"/>
      <c r="XB344" s="1"/>
      <c r="XC344" s="1"/>
      <c r="XD344" s="1"/>
      <c r="XE344" s="1"/>
      <c r="XF344" s="1"/>
      <c r="XG344" s="1"/>
      <c r="XH344" s="1"/>
      <c r="XI344" s="1"/>
      <c r="XJ344" s="1"/>
      <c r="XK344" s="1"/>
      <c r="XL344" s="1"/>
      <c r="XM344" s="1"/>
      <c r="XN344" s="1"/>
      <c r="XO344" s="1"/>
      <c r="XP344" s="1"/>
      <c r="XQ344" s="1"/>
      <c r="XR344" s="1"/>
      <c r="XS344" s="1"/>
      <c r="XT344" s="1"/>
      <c r="XU344" s="1"/>
      <c r="XV344" s="1"/>
      <c r="XW344" s="1"/>
      <c r="XX344" s="1"/>
      <c r="XY344" s="1"/>
      <c r="XZ344" s="1"/>
      <c r="YA344" s="1"/>
      <c r="YB344" s="1"/>
      <c r="YC344" s="1"/>
      <c r="YD344" s="1"/>
      <c r="YE344" s="1"/>
      <c r="YF344" s="1"/>
      <c r="YG344" s="1"/>
      <c r="YH344" s="1"/>
      <c r="YI344" s="1"/>
      <c r="YJ344" s="1"/>
      <c r="YK344" s="1"/>
      <c r="YL344" s="1"/>
      <c r="YM344" s="1"/>
      <c r="YN344" s="1"/>
      <c r="YO344" s="1"/>
      <c r="YP344" s="1"/>
      <c r="YQ344" s="1"/>
      <c r="YR344" s="1"/>
      <c r="YS344" s="1"/>
      <c r="YT344" s="1"/>
      <c r="YU344" s="1"/>
      <c r="YV344" s="1"/>
      <c r="YW344" s="1"/>
      <c r="YX344" s="1"/>
      <c r="YY344" s="1"/>
      <c r="YZ344" s="1"/>
      <c r="ZA344" s="1"/>
      <c r="ZB344" s="1"/>
      <c r="ZC344" s="1"/>
      <c r="ZD344" s="1"/>
      <c r="ZE344" s="1"/>
      <c r="ZF344" s="1"/>
      <c r="ZG344" s="1"/>
      <c r="ZH344" s="1"/>
      <c r="ZI344" s="1"/>
      <c r="ZJ344" s="1"/>
      <c r="ZK344" s="1"/>
      <c r="ZL344" s="1"/>
      <c r="ZM344" s="1"/>
      <c r="ZN344" s="1"/>
      <c r="ZO344" s="1"/>
      <c r="ZP344" s="1"/>
      <c r="ZQ344" s="1"/>
      <c r="ZR344" s="1"/>
      <c r="ZS344" s="1"/>
      <c r="ZT344" s="1"/>
      <c r="ZU344" s="1"/>
      <c r="ZV344" s="1"/>
      <c r="ZW344" s="1"/>
      <c r="ZX344" s="1"/>
      <c r="ZY344" s="1"/>
      <c r="ZZ344" s="1"/>
      <c r="AAA344" s="1"/>
      <c r="AAB344" s="1"/>
      <c r="AAC344" s="1"/>
      <c r="AAD344" s="1"/>
      <c r="AAE344" s="1"/>
      <c r="AAF344" s="1"/>
      <c r="AAG344" s="1"/>
      <c r="AAH344" s="1"/>
      <c r="AAI344" s="1"/>
      <c r="AAJ344" s="1"/>
      <c r="AAK344" s="1"/>
      <c r="AAL344" s="1"/>
      <c r="AAM344" s="1"/>
      <c r="AAN344" s="1"/>
      <c r="AAO344" s="1"/>
      <c r="AAP344" s="1"/>
      <c r="AAQ344" s="1"/>
      <c r="AAR344" s="1"/>
      <c r="AAS344" s="1"/>
      <c r="AAT344" s="1"/>
      <c r="AAU344" s="1"/>
      <c r="AAV344" s="1"/>
      <c r="AAW344" s="1"/>
      <c r="AAX344" s="1"/>
      <c r="AAY344" s="1"/>
      <c r="AAZ344" s="1"/>
      <c r="ABA344" s="1"/>
      <c r="ABB344" s="1"/>
      <c r="ABC344" s="1"/>
      <c r="ABD344" s="1"/>
      <c r="ABE344" s="1"/>
      <c r="ABF344" s="1"/>
      <c r="ABG344" s="1"/>
      <c r="ABH344" s="1"/>
      <c r="ABI344" s="1"/>
      <c r="ABJ344" s="1"/>
      <c r="ABK344" s="1"/>
      <c r="ABL344" s="1"/>
      <c r="ABM344" s="1"/>
      <c r="ABN344" s="1"/>
      <c r="ABO344" s="1"/>
      <c r="ABP344" s="1"/>
      <c r="ABQ344" s="1"/>
      <c r="ABR344" s="1"/>
      <c r="ABS344" s="1"/>
      <c r="ABT344" s="1"/>
      <c r="ABU344" s="1"/>
      <c r="ABV344" s="1"/>
      <c r="ABW344" s="1"/>
      <c r="ABX344" s="1"/>
      <c r="ABY344" s="1"/>
      <c r="ABZ344" s="1"/>
      <c r="ACA344" s="1"/>
      <c r="ACB344" s="1"/>
      <c r="ACC344" s="1"/>
      <c r="ACD344" s="1"/>
      <c r="ACE344" s="1"/>
      <c r="ACF344" s="1"/>
      <c r="ACG344" s="1"/>
      <c r="ACH344" s="1"/>
      <c r="ACI344" s="1"/>
      <c r="ACJ344" s="1"/>
      <c r="ACK344" s="1"/>
      <c r="ACL344" s="1"/>
      <c r="ACM344" s="1"/>
      <c r="ACN344" s="1"/>
      <c r="ACO344" s="1"/>
      <c r="ACP344" s="1"/>
      <c r="ACQ344" s="1"/>
      <c r="ACR344" s="1"/>
      <c r="ACS344" s="1"/>
      <c r="ACT344" s="1"/>
      <c r="ACU344" s="1"/>
      <c r="ACV344" s="1"/>
      <c r="ACW344" s="1"/>
      <c r="ACX344" s="1"/>
      <c r="ACY344" s="1"/>
      <c r="ACZ344" s="1"/>
      <c r="ADA344" s="1"/>
    </row>
    <row r="345" spans="1:786" s="1" customFormat="1" ht="48" x14ac:dyDescent="0.3">
      <c r="A345" s="42">
        <v>3</v>
      </c>
      <c r="B345" s="46" t="s">
        <v>958</v>
      </c>
      <c r="C345" s="24" t="s">
        <v>56</v>
      </c>
      <c r="D345" s="25" t="s">
        <v>176</v>
      </c>
      <c r="E345" s="25" t="s">
        <v>194</v>
      </c>
      <c r="F345" s="25">
        <v>26</v>
      </c>
      <c r="G345" s="81">
        <v>985000</v>
      </c>
      <c r="H345" s="25">
        <v>1</v>
      </c>
      <c r="I345" s="25" t="s">
        <v>51</v>
      </c>
      <c r="J345" s="25" t="s">
        <v>360</v>
      </c>
      <c r="K345" s="27">
        <v>1965</v>
      </c>
      <c r="L345" s="97">
        <v>23829</v>
      </c>
      <c r="M345" s="29"/>
      <c r="N345" s="30"/>
      <c r="O345" s="30"/>
      <c r="P345" s="31" t="s">
        <v>32</v>
      </c>
      <c r="Q345" s="32" t="s">
        <v>959</v>
      </c>
      <c r="R345" s="33" t="s">
        <v>462</v>
      </c>
      <c r="S345" s="34" t="str">
        <f t="shared" si="77"/>
        <v>Cu</v>
      </c>
      <c r="T345" s="35">
        <v>580</v>
      </c>
      <c r="U345" s="35">
        <v>1.1000000000000001</v>
      </c>
      <c r="V345" s="35"/>
      <c r="W345" s="35">
        <v>1.1000000000000001</v>
      </c>
      <c r="X345" s="35" t="s">
        <v>960</v>
      </c>
      <c r="Y345" s="35">
        <v>22</v>
      </c>
      <c r="Z345" s="35" t="s">
        <v>294</v>
      </c>
      <c r="AB345" s="36">
        <f t="shared" si="70"/>
        <v>0</v>
      </c>
      <c r="AC345" s="36">
        <f t="shared" si="71"/>
        <v>0</v>
      </c>
      <c r="AD345" s="36">
        <f t="shared" si="72"/>
        <v>0</v>
      </c>
      <c r="AE345" s="36">
        <f t="shared" si="78"/>
        <v>0</v>
      </c>
      <c r="AF345" s="37"/>
      <c r="AG345" s="37">
        <f t="shared" si="74"/>
        <v>0</v>
      </c>
      <c r="AH345" s="37">
        <f t="shared" si="75"/>
        <v>0</v>
      </c>
      <c r="AI345" s="37">
        <f t="shared" si="76"/>
        <v>0</v>
      </c>
    </row>
    <row r="346" spans="1:786" s="83" customFormat="1" ht="48" x14ac:dyDescent="0.3">
      <c r="A346" s="42">
        <v>3</v>
      </c>
      <c r="B346" s="46" t="s">
        <v>961</v>
      </c>
      <c r="C346" s="24" t="s">
        <v>56</v>
      </c>
      <c r="D346" s="25" t="s">
        <v>176</v>
      </c>
      <c r="E346" s="25" t="s">
        <v>194</v>
      </c>
      <c r="F346" s="25">
        <v>15</v>
      </c>
      <c r="G346" s="81">
        <v>100000</v>
      </c>
      <c r="H346" s="25">
        <v>1</v>
      </c>
      <c r="I346" s="25" t="s">
        <v>44</v>
      </c>
      <c r="J346" s="25" t="s">
        <v>360</v>
      </c>
      <c r="K346" s="27">
        <v>1965</v>
      </c>
      <c r="L346" s="28">
        <v>23829</v>
      </c>
      <c r="M346" s="29">
        <v>35000</v>
      </c>
      <c r="N346" s="30">
        <v>5</v>
      </c>
      <c r="O346" s="30"/>
      <c r="P346" s="31" t="s">
        <v>962</v>
      </c>
      <c r="Q346" s="136" t="s">
        <v>963</v>
      </c>
      <c r="R346" s="33"/>
      <c r="S346" s="34" t="str">
        <f t="shared" si="77"/>
        <v>Cu</v>
      </c>
      <c r="T346" s="35"/>
      <c r="U346" s="35"/>
      <c r="V346" s="35"/>
      <c r="W346" s="35"/>
      <c r="X346" s="35"/>
      <c r="Y346" s="35"/>
      <c r="Z346" s="35"/>
      <c r="AA346" s="1"/>
      <c r="AB346" s="36">
        <f t="shared" si="70"/>
        <v>1.8453560034439615E-2</v>
      </c>
      <c r="AC346" s="36">
        <f t="shared" si="71"/>
        <v>0.12820512820512819</v>
      </c>
      <c r="AD346" s="36">
        <f t="shared" si="72"/>
        <v>0</v>
      </c>
      <c r="AE346" s="36">
        <f t="shared" si="78"/>
        <v>0.14665868823956782</v>
      </c>
      <c r="AF346" s="37"/>
      <c r="AG346" s="37">
        <f t="shared" si="74"/>
        <v>0</v>
      </c>
      <c r="AH346" s="37">
        <f t="shared" si="75"/>
        <v>0</v>
      </c>
      <c r="AI346" s="37">
        <f t="shared" si="76"/>
        <v>0.14665868823956782</v>
      </c>
      <c r="AK346" s="137"/>
      <c r="AL346" s="137"/>
      <c r="AM346" s="137"/>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7"/>
      <c r="BR346" s="137"/>
      <c r="BS346" s="137"/>
      <c r="BT346" s="137"/>
      <c r="BU346" s="137"/>
      <c r="BV346" s="137"/>
      <c r="BW346" s="137"/>
      <c r="BX346" s="137"/>
      <c r="BY346" s="137"/>
      <c r="BZ346" s="137"/>
      <c r="CA346" s="137"/>
      <c r="CB346" s="137"/>
      <c r="CC346" s="137"/>
      <c r="CD346" s="137"/>
      <c r="CE346" s="137"/>
      <c r="CF346" s="137"/>
      <c r="CG346" s="137"/>
      <c r="CH346" s="137"/>
      <c r="CI346" s="137"/>
      <c r="CJ346" s="137"/>
      <c r="CK346" s="137"/>
      <c r="CL346" s="137"/>
      <c r="CM346" s="137"/>
      <c r="CN346" s="137"/>
      <c r="CO346" s="137"/>
      <c r="CP346" s="137"/>
      <c r="CQ346" s="137"/>
      <c r="CR346" s="137"/>
      <c r="CS346" s="137"/>
      <c r="CT346" s="137"/>
      <c r="CU346" s="137"/>
      <c r="CV346" s="137"/>
      <c r="CW346" s="137"/>
      <c r="CX346" s="137"/>
      <c r="CY346" s="137"/>
      <c r="CZ346" s="137"/>
      <c r="DA346" s="137"/>
      <c r="DB346" s="137"/>
      <c r="DC346" s="137"/>
      <c r="DD346" s="137"/>
      <c r="DE346" s="137"/>
      <c r="DF346" s="137"/>
      <c r="DG346" s="137"/>
      <c r="DH346" s="137"/>
      <c r="DI346" s="137"/>
      <c r="DJ346" s="137"/>
      <c r="DK346" s="137"/>
      <c r="DL346" s="137"/>
      <c r="DM346" s="137"/>
      <c r="DN346" s="137"/>
      <c r="DO346" s="137"/>
      <c r="DP346" s="137"/>
      <c r="DQ346" s="137"/>
      <c r="DR346" s="137"/>
      <c r="DS346" s="137"/>
      <c r="DT346" s="137"/>
      <c r="DU346" s="137"/>
      <c r="DV346" s="137"/>
      <c r="DW346" s="137"/>
      <c r="DX346" s="137"/>
      <c r="DY346" s="137"/>
      <c r="DZ346" s="137"/>
      <c r="EA346" s="137"/>
      <c r="EB346" s="137"/>
      <c r="EC346" s="137"/>
      <c r="ED346" s="137"/>
      <c r="EE346" s="137"/>
      <c r="EF346" s="137"/>
      <c r="EG346" s="137"/>
      <c r="EH346" s="137"/>
      <c r="EI346" s="137"/>
      <c r="EJ346" s="137"/>
      <c r="EK346" s="137"/>
      <c r="EL346" s="137"/>
      <c r="EM346" s="137"/>
      <c r="EN346" s="137"/>
      <c r="EO346" s="137"/>
      <c r="EP346" s="137"/>
      <c r="EQ346" s="137"/>
      <c r="ER346" s="137"/>
      <c r="ES346" s="137"/>
      <c r="ET346" s="137"/>
      <c r="EU346" s="137"/>
      <c r="EV346" s="137"/>
      <c r="EW346" s="137"/>
      <c r="EX346" s="137"/>
      <c r="EY346" s="137"/>
      <c r="EZ346" s="137"/>
      <c r="FA346" s="137"/>
      <c r="FB346" s="137"/>
      <c r="FC346" s="137"/>
      <c r="FD346" s="137"/>
      <c r="FE346" s="137"/>
      <c r="FF346" s="137"/>
      <c r="FG346" s="137"/>
      <c r="FH346" s="137"/>
      <c r="FI346" s="137"/>
      <c r="FJ346" s="137"/>
      <c r="FK346" s="137"/>
      <c r="FL346" s="137"/>
      <c r="FM346" s="137"/>
      <c r="FN346" s="137"/>
      <c r="FO346" s="137"/>
      <c r="FP346" s="137"/>
      <c r="FQ346" s="137"/>
      <c r="FR346" s="137"/>
      <c r="FS346" s="137"/>
      <c r="FT346" s="137"/>
      <c r="FU346" s="137"/>
      <c r="FV346" s="137"/>
      <c r="FW346" s="137"/>
      <c r="FX346" s="137"/>
      <c r="FY346" s="137"/>
      <c r="FZ346" s="137"/>
      <c r="GA346" s="137"/>
      <c r="GB346" s="137"/>
      <c r="GC346" s="137"/>
      <c r="GD346" s="137"/>
      <c r="GE346" s="137"/>
      <c r="GF346" s="137"/>
      <c r="GG346" s="137"/>
      <c r="GH346" s="137"/>
      <c r="GI346" s="137"/>
      <c r="GJ346" s="137"/>
      <c r="GK346" s="137"/>
      <c r="GL346" s="137"/>
      <c r="GM346" s="137"/>
      <c r="GN346" s="137"/>
      <c r="GO346" s="137"/>
      <c r="GP346" s="137"/>
      <c r="GQ346" s="137"/>
      <c r="GR346" s="137"/>
      <c r="GS346" s="137"/>
      <c r="GT346" s="137"/>
      <c r="GU346" s="137"/>
      <c r="GV346" s="137"/>
      <c r="GW346" s="137"/>
      <c r="GX346" s="137"/>
      <c r="GY346" s="137"/>
      <c r="GZ346" s="137"/>
      <c r="HA346" s="137"/>
      <c r="HB346" s="137"/>
      <c r="HC346" s="137"/>
      <c r="HD346" s="137"/>
      <c r="HE346" s="137"/>
      <c r="HF346" s="137"/>
      <c r="HG346" s="137"/>
      <c r="HH346" s="137"/>
      <c r="HI346" s="137"/>
      <c r="HJ346" s="137"/>
      <c r="HK346" s="137"/>
      <c r="HL346" s="137"/>
      <c r="HM346" s="137"/>
      <c r="HN346" s="137"/>
      <c r="HO346" s="137"/>
      <c r="HP346" s="137"/>
      <c r="HQ346" s="137"/>
      <c r="HR346" s="137"/>
      <c r="HS346" s="137"/>
      <c r="HT346" s="137"/>
      <c r="HU346" s="137"/>
      <c r="HV346" s="137"/>
      <c r="HW346" s="137"/>
      <c r="HX346" s="137"/>
      <c r="HY346" s="137"/>
      <c r="HZ346" s="137"/>
      <c r="IA346" s="137"/>
      <c r="IB346" s="137"/>
      <c r="IC346" s="137"/>
      <c r="ID346" s="137"/>
      <c r="IE346" s="137"/>
      <c r="IF346" s="137"/>
      <c r="IG346" s="137"/>
      <c r="IH346" s="137"/>
      <c r="II346" s="137"/>
      <c r="IJ346" s="137"/>
      <c r="IK346" s="137"/>
      <c r="IL346" s="137"/>
      <c r="IM346" s="137"/>
      <c r="IN346" s="137"/>
      <c r="IO346" s="137"/>
      <c r="IP346" s="137"/>
      <c r="IQ346" s="137"/>
      <c r="IR346" s="137"/>
      <c r="IS346" s="137"/>
      <c r="IT346" s="137"/>
      <c r="IU346" s="137"/>
      <c r="IV346" s="137"/>
      <c r="IW346" s="137"/>
      <c r="IX346" s="137"/>
      <c r="IY346" s="137"/>
      <c r="IZ346" s="137"/>
      <c r="JA346" s="137"/>
      <c r="JB346" s="137"/>
      <c r="JC346" s="137"/>
      <c r="JD346" s="137"/>
      <c r="JE346" s="137"/>
      <c r="JF346" s="137"/>
      <c r="JG346" s="137"/>
      <c r="JH346" s="137"/>
      <c r="JI346" s="137"/>
      <c r="JJ346" s="137"/>
      <c r="JK346" s="137"/>
      <c r="JL346" s="137"/>
      <c r="JM346" s="137"/>
      <c r="JN346" s="137"/>
      <c r="JO346" s="137"/>
      <c r="JP346" s="137"/>
      <c r="JQ346" s="137"/>
      <c r="JR346" s="137"/>
      <c r="JS346" s="137"/>
      <c r="JT346" s="137"/>
      <c r="JU346" s="137"/>
      <c r="JV346" s="137"/>
      <c r="JW346" s="137"/>
      <c r="JX346" s="137"/>
      <c r="JY346" s="137"/>
      <c r="JZ346" s="137"/>
      <c r="KA346" s="137"/>
      <c r="KB346" s="137"/>
      <c r="KC346" s="137"/>
      <c r="KD346" s="137"/>
      <c r="KE346" s="137"/>
      <c r="KF346" s="137"/>
      <c r="KG346" s="137"/>
      <c r="KH346" s="137"/>
      <c r="KI346" s="137"/>
      <c r="KJ346" s="137"/>
      <c r="KK346" s="137"/>
      <c r="KL346" s="137"/>
      <c r="KM346" s="137"/>
      <c r="KN346" s="137"/>
      <c r="KO346" s="137"/>
      <c r="KP346" s="137"/>
      <c r="KQ346" s="137"/>
      <c r="KR346" s="137"/>
      <c r="KS346" s="137"/>
      <c r="KT346" s="137"/>
      <c r="KU346" s="137"/>
      <c r="KV346" s="137"/>
      <c r="KW346" s="137"/>
      <c r="KX346" s="137"/>
      <c r="KY346" s="137"/>
      <c r="KZ346" s="137"/>
      <c r="LA346" s="137"/>
      <c r="LB346" s="137"/>
      <c r="LC346" s="137"/>
      <c r="LD346" s="137"/>
      <c r="LE346" s="137"/>
      <c r="LF346" s="137"/>
      <c r="LG346" s="137"/>
      <c r="LH346" s="137"/>
      <c r="LI346" s="137"/>
      <c r="LJ346" s="137"/>
      <c r="LK346" s="137"/>
      <c r="LL346" s="137"/>
      <c r="LM346" s="137"/>
      <c r="LN346" s="137"/>
      <c r="LO346" s="137"/>
      <c r="LP346" s="137"/>
      <c r="LQ346" s="137"/>
      <c r="LR346" s="137"/>
      <c r="LS346" s="137"/>
      <c r="LT346" s="137"/>
      <c r="LU346" s="137"/>
      <c r="LV346" s="137"/>
      <c r="LW346" s="137"/>
      <c r="LX346" s="137"/>
      <c r="LY346" s="137"/>
      <c r="LZ346" s="137"/>
      <c r="MA346" s="137"/>
      <c r="MB346" s="137"/>
      <c r="MC346" s="137"/>
      <c r="MD346" s="137"/>
      <c r="ME346" s="137"/>
      <c r="MF346" s="137"/>
      <c r="MG346" s="137"/>
      <c r="MH346" s="137"/>
      <c r="MI346" s="137"/>
      <c r="MJ346" s="137"/>
      <c r="MK346" s="137"/>
      <c r="ML346" s="137"/>
      <c r="MM346" s="137"/>
      <c r="MN346" s="137"/>
      <c r="MO346" s="137"/>
      <c r="MP346" s="137"/>
      <c r="MQ346" s="137"/>
      <c r="MR346" s="137"/>
      <c r="MS346" s="137"/>
      <c r="MT346" s="137"/>
      <c r="MU346" s="137"/>
      <c r="MV346" s="137"/>
      <c r="MW346" s="137"/>
      <c r="MX346" s="137"/>
      <c r="MY346" s="137"/>
      <c r="MZ346" s="137"/>
      <c r="NA346" s="137"/>
      <c r="NB346" s="137"/>
      <c r="NC346" s="137"/>
      <c r="ND346" s="137"/>
      <c r="NE346" s="137"/>
      <c r="NF346" s="137"/>
      <c r="NG346" s="137"/>
      <c r="NH346" s="137"/>
      <c r="NI346" s="137"/>
      <c r="NJ346" s="137"/>
      <c r="NK346" s="137"/>
      <c r="NL346" s="137"/>
      <c r="NM346" s="137"/>
      <c r="NN346" s="137"/>
      <c r="NO346" s="137"/>
      <c r="NP346" s="137"/>
      <c r="NQ346" s="137"/>
      <c r="NR346" s="137"/>
      <c r="NS346" s="137"/>
      <c r="NT346" s="137"/>
      <c r="NU346" s="137"/>
      <c r="NV346" s="137"/>
      <c r="NW346" s="137"/>
      <c r="NX346" s="137"/>
      <c r="NY346" s="137"/>
      <c r="NZ346" s="137"/>
      <c r="OA346" s="137"/>
      <c r="OB346" s="137"/>
      <c r="OC346" s="137"/>
      <c r="OD346" s="137"/>
      <c r="OE346" s="137"/>
      <c r="OF346" s="137"/>
      <c r="OG346" s="137"/>
      <c r="OH346" s="137"/>
      <c r="OI346" s="137"/>
      <c r="OJ346" s="137"/>
      <c r="OK346" s="137"/>
      <c r="OL346" s="137"/>
      <c r="OM346" s="137"/>
      <c r="ON346" s="137"/>
      <c r="OO346" s="137"/>
      <c r="OP346" s="137"/>
      <c r="OQ346" s="137"/>
      <c r="OR346" s="137"/>
      <c r="OS346" s="137"/>
      <c r="OT346" s="137"/>
      <c r="OU346" s="137"/>
      <c r="OV346" s="137"/>
      <c r="OW346" s="137"/>
      <c r="OX346" s="137"/>
      <c r="OY346" s="137"/>
      <c r="OZ346" s="137"/>
      <c r="PA346" s="137"/>
      <c r="PB346" s="137"/>
      <c r="PC346" s="137"/>
      <c r="PD346" s="137"/>
      <c r="PE346" s="137"/>
      <c r="PF346" s="137"/>
      <c r="PG346" s="137"/>
      <c r="PH346" s="137"/>
      <c r="PI346" s="137"/>
      <c r="PJ346" s="137"/>
      <c r="PK346" s="137"/>
      <c r="PL346" s="137"/>
      <c r="PM346" s="137"/>
      <c r="PN346" s="137"/>
      <c r="PO346" s="137"/>
      <c r="PP346" s="137"/>
      <c r="PQ346" s="137"/>
      <c r="PR346" s="137"/>
      <c r="PS346" s="137"/>
      <c r="PT346" s="137"/>
      <c r="PU346" s="137"/>
      <c r="PV346" s="137"/>
      <c r="PW346" s="137"/>
      <c r="PX346" s="137"/>
      <c r="PY346" s="137"/>
      <c r="PZ346" s="137"/>
      <c r="QA346" s="137"/>
      <c r="QB346" s="137"/>
      <c r="QC346" s="137"/>
      <c r="QD346" s="137"/>
      <c r="QE346" s="137"/>
      <c r="QF346" s="137"/>
      <c r="QG346" s="137"/>
      <c r="QH346" s="137"/>
      <c r="QI346" s="137"/>
      <c r="QJ346" s="137"/>
      <c r="QK346" s="137"/>
      <c r="QL346" s="137"/>
      <c r="QM346" s="137"/>
      <c r="QN346" s="137"/>
      <c r="QO346" s="137"/>
      <c r="QP346" s="137"/>
      <c r="QQ346" s="137"/>
      <c r="QR346" s="137"/>
      <c r="QS346" s="137"/>
      <c r="QT346" s="137"/>
      <c r="QU346" s="137"/>
      <c r="QV346" s="137"/>
      <c r="QW346" s="137"/>
      <c r="QX346" s="137"/>
      <c r="QY346" s="137"/>
      <c r="QZ346" s="137"/>
      <c r="RA346" s="137"/>
      <c r="RB346" s="137"/>
      <c r="RC346" s="137"/>
      <c r="RD346" s="137"/>
      <c r="RE346" s="137"/>
      <c r="RF346" s="137"/>
      <c r="RG346" s="137"/>
      <c r="RH346" s="137"/>
      <c r="RI346" s="137"/>
      <c r="RJ346" s="137"/>
      <c r="RK346" s="137"/>
      <c r="RL346" s="137"/>
      <c r="RM346" s="137"/>
      <c r="RN346" s="137"/>
      <c r="RO346" s="137"/>
      <c r="RP346" s="137"/>
      <c r="RQ346" s="137"/>
      <c r="RR346" s="137"/>
      <c r="RS346" s="137"/>
      <c r="RT346" s="137"/>
      <c r="RU346" s="137"/>
      <c r="RV346" s="137"/>
      <c r="RW346" s="137"/>
      <c r="RX346" s="137"/>
      <c r="RY346" s="137"/>
      <c r="RZ346" s="137"/>
      <c r="SA346" s="137"/>
      <c r="SB346" s="137"/>
      <c r="SC346" s="137"/>
      <c r="SD346" s="137"/>
      <c r="SE346" s="137"/>
      <c r="SF346" s="137"/>
      <c r="SG346" s="137"/>
      <c r="SH346" s="137"/>
      <c r="SI346" s="137"/>
      <c r="SJ346" s="137"/>
      <c r="SK346" s="137"/>
      <c r="SL346" s="137"/>
      <c r="SM346" s="137"/>
      <c r="SN346" s="137"/>
      <c r="SO346" s="137"/>
      <c r="SP346" s="137"/>
      <c r="SQ346" s="137"/>
      <c r="SR346" s="137"/>
      <c r="SS346" s="137"/>
      <c r="ST346" s="137"/>
      <c r="SU346" s="137"/>
      <c r="SV346" s="137"/>
      <c r="SW346" s="137"/>
      <c r="SX346" s="137"/>
      <c r="SY346" s="137"/>
      <c r="SZ346" s="137"/>
      <c r="TA346" s="137"/>
      <c r="TB346" s="137"/>
      <c r="TC346" s="137"/>
      <c r="TD346" s="137"/>
      <c r="TE346" s="137"/>
      <c r="TF346" s="137"/>
      <c r="TG346" s="137"/>
      <c r="TH346" s="137"/>
      <c r="TI346" s="137"/>
      <c r="TJ346" s="137"/>
      <c r="TK346" s="137"/>
      <c r="TL346" s="137"/>
      <c r="TM346" s="137"/>
      <c r="TN346" s="137"/>
      <c r="TO346" s="137"/>
      <c r="TP346" s="137"/>
      <c r="TQ346" s="137"/>
      <c r="TR346" s="137"/>
      <c r="TS346" s="137"/>
      <c r="TT346" s="137"/>
      <c r="TU346" s="137"/>
      <c r="TV346" s="137"/>
      <c r="TW346" s="137"/>
      <c r="TX346" s="137"/>
      <c r="TY346" s="137"/>
      <c r="TZ346" s="137"/>
      <c r="UA346" s="137"/>
      <c r="UB346" s="137"/>
      <c r="UC346" s="137"/>
      <c r="UD346" s="137"/>
      <c r="UE346" s="137"/>
      <c r="UF346" s="137"/>
      <c r="UG346" s="137"/>
      <c r="UH346" s="137"/>
      <c r="UI346" s="137"/>
      <c r="UJ346" s="137"/>
      <c r="UK346" s="137"/>
      <c r="UL346" s="137"/>
      <c r="UM346" s="137"/>
      <c r="UN346" s="137"/>
      <c r="UO346" s="137"/>
      <c r="UP346" s="137"/>
      <c r="UQ346" s="137"/>
      <c r="UR346" s="137"/>
      <c r="US346" s="137"/>
      <c r="UT346" s="137"/>
      <c r="UU346" s="137"/>
      <c r="UV346" s="137"/>
      <c r="UW346" s="137"/>
      <c r="UX346" s="137"/>
      <c r="UY346" s="137"/>
      <c r="UZ346" s="137"/>
      <c r="VA346" s="137"/>
      <c r="VB346" s="137"/>
      <c r="VC346" s="137"/>
      <c r="VD346" s="137"/>
      <c r="VE346" s="137"/>
      <c r="VF346" s="137"/>
      <c r="VG346" s="137"/>
      <c r="VH346" s="137"/>
      <c r="VI346" s="137"/>
      <c r="VJ346" s="137"/>
      <c r="VK346" s="137"/>
      <c r="VL346" s="137"/>
      <c r="VM346" s="137"/>
      <c r="VN346" s="137"/>
      <c r="VO346" s="137"/>
      <c r="VP346" s="137"/>
      <c r="VQ346" s="137"/>
      <c r="VR346" s="137"/>
      <c r="VS346" s="137"/>
      <c r="VT346" s="137"/>
      <c r="VU346" s="137"/>
      <c r="VV346" s="137"/>
      <c r="VW346" s="137"/>
      <c r="VX346" s="137"/>
      <c r="VY346" s="137"/>
      <c r="VZ346" s="137"/>
      <c r="WA346" s="137"/>
      <c r="WB346" s="137"/>
      <c r="WC346" s="137"/>
      <c r="WD346" s="137"/>
      <c r="WE346" s="137"/>
      <c r="WF346" s="137"/>
      <c r="WG346" s="137"/>
      <c r="WH346" s="137"/>
      <c r="WI346" s="137"/>
      <c r="WJ346" s="137"/>
      <c r="WK346" s="137"/>
      <c r="WL346" s="137"/>
      <c r="WM346" s="137"/>
      <c r="WN346" s="137"/>
      <c r="WO346" s="137"/>
      <c r="WP346" s="137"/>
      <c r="WQ346" s="137"/>
      <c r="WR346" s="137"/>
      <c r="WS346" s="137"/>
      <c r="WT346" s="137"/>
      <c r="WU346" s="137"/>
      <c r="WV346" s="137"/>
      <c r="WW346" s="137"/>
      <c r="WX346" s="137"/>
      <c r="WY346" s="137"/>
      <c r="WZ346" s="137"/>
      <c r="XA346" s="137"/>
      <c r="XB346" s="137"/>
      <c r="XC346" s="137"/>
      <c r="XD346" s="137"/>
      <c r="XE346" s="137"/>
      <c r="XF346" s="137"/>
      <c r="XG346" s="137"/>
      <c r="XH346" s="137"/>
      <c r="XI346" s="137"/>
      <c r="XJ346" s="137"/>
      <c r="XK346" s="137"/>
      <c r="XL346" s="137"/>
      <c r="XM346" s="137"/>
      <c r="XN346" s="137"/>
      <c r="XO346" s="137"/>
      <c r="XP346" s="137"/>
      <c r="XQ346" s="137"/>
      <c r="XR346" s="137"/>
      <c r="XS346" s="137"/>
      <c r="XT346" s="137"/>
      <c r="XU346" s="137"/>
      <c r="XV346" s="137"/>
      <c r="XW346" s="137"/>
      <c r="XX346" s="137"/>
      <c r="XY346" s="137"/>
      <c r="XZ346" s="137"/>
      <c r="YA346" s="137"/>
      <c r="YB346" s="137"/>
      <c r="YC346" s="137"/>
      <c r="YD346" s="137"/>
      <c r="YE346" s="137"/>
      <c r="YF346" s="137"/>
      <c r="YG346" s="137"/>
      <c r="YH346" s="137"/>
      <c r="YI346" s="137"/>
      <c r="YJ346" s="137"/>
      <c r="YK346" s="137"/>
      <c r="YL346" s="137"/>
      <c r="YM346" s="137"/>
      <c r="YN346" s="137"/>
      <c r="YO346" s="137"/>
      <c r="YP346" s="137"/>
      <c r="YQ346" s="137"/>
      <c r="YR346" s="137"/>
      <c r="YS346" s="137"/>
      <c r="YT346" s="137"/>
      <c r="YU346" s="137"/>
      <c r="YV346" s="137"/>
      <c r="YW346" s="137"/>
      <c r="YX346" s="137"/>
      <c r="YY346" s="137"/>
      <c r="YZ346" s="137"/>
      <c r="ZA346" s="137"/>
      <c r="ZB346" s="137"/>
      <c r="ZC346" s="137"/>
      <c r="ZD346" s="137"/>
      <c r="ZE346" s="137"/>
      <c r="ZF346" s="137"/>
      <c r="ZG346" s="137"/>
      <c r="ZH346" s="137"/>
      <c r="ZI346" s="137"/>
      <c r="ZJ346" s="137"/>
      <c r="ZK346" s="137"/>
      <c r="ZL346" s="137"/>
      <c r="ZM346" s="137"/>
      <c r="ZN346" s="137"/>
      <c r="ZO346" s="137"/>
      <c r="ZP346" s="137"/>
      <c r="ZQ346" s="137"/>
      <c r="ZR346" s="137"/>
      <c r="ZS346" s="137"/>
      <c r="ZT346" s="137"/>
      <c r="ZU346" s="137"/>
      <c r="ZV346" s="137"/>
      <c r="ZW346" s="137"/>
      <c r="ZX346" s="137"/>
      <c r="ZY346" s="137"/>
      <c r="ZZ346" s="137"/>
      <c r="AAA346" s="137"/>
      <c r="AAB346" s="137"/>
      <c r="AAC346" s="137"/>
      <c r="AAD346" s="137"/>
      <c r="AAE346" s="137"/>
      <c r="AAF346" s="137"/>
      <c r="AAG346" s="137"/>
      <c r="AAH346" s="137"/>
      <c r="AAI346" s="137"/>
      <c r="AAJ346" s="137"/>
      <c r="AAK346" s="137"/>
      <c r="AAL346" s="137"/>
      <c r="AAM346" s="137"/>
      <c r="AAN346" s="137"/>
      <c r="AAO346" s="137"/>
      <c r="AAP346" s="137"/>
      <c r="AAQ346" s="137"/>
      <c r="AAR346" s="137"/>
      <c r="AAS346" s="137"/>
      <c r="AAT346" s="137"/>
      <c r="AAU346" s="137"/>
      <c r="AAV346" s="137"/>
      <c r="AAW346" s="137"/>
      <c r="AAX346" s="137"/>
      <c r="AAY346" s="137"/>
      <c r="AAZ346" s="137"/>
      <c r="ABA346" s="137"/>
      <c r="ABB346" s="137"/>
      <c r="ABC346" s="137"/>
      <c r="ABD346" s="137"/>
      <c r="ABE346" s="137"/>
      <c r="ABF346" s="137"/>
      <c r="ABG346" s="137"/>
      <c r="ABH346" s="137"/>
      <c r="ABI346" s="137"/>
      <c r="ABJ346" s="137"/>
      <c r="ABK346" s="137"/>
      <c r="ABL346" s="137"/>
      <c r="ABM346" s="137"/>
      <c r="ABN346" s="137"/>
      <c r="ABO346" s="137"/>
      <c r="ABP346" s="137"/>
      <c r="ABQ346" s="137"/>
      <c r="ABR346" s="137"/>
      <c r="ABS346" s="137"/>
      <c r="ABT346" s="137"/>
      <c r="ABU346" s="137"/>
      <c r="ABV346" s="137"/>
      <c r="ABW346" s="137"/>
      <c r="ABX346" s="137"/>
      <c r="ABY346" s="137"/>
      <c r="ABZ346" s="137"/>
      <c r="ACA346" s="137"/>
      <c r="ACB346" s="137"/>
      <c r="ACC346" s="137"/>
      <c r="ACD346" s="137"/>
      <c r="ACE346" s="137"/>
      <c r="ACF346" s="137"/>
      <c r="ACG346" s="137"/>
      <c r="ACH346" s="137"/>
      <c r="ACI346" s="137"/>
      <c r="ACJ346" s="137"/>
      <c r="ACK346" s="137"/>
      <c r="ACL346" s="137"/>
      <c r="ACM346" s="137"/>
      <c r="ACN346" s="137"/>
      <c r="ACO346" s="137"/>
      <c r="ACP346" s="137"/>
      <c r="ACQ346" s="137"/>
      <c r="ACR346" s="137"/>
      <c r="ACS346" s="137"/>
      <c r="ACT346" s="137"/>
      <c r="ACU346" s="137"/>
      <c r="ACV346" s="137"/>
      <c r="ACW346" s="137"/>
      <c r="ACX346" s="137"/>
      <c r="ACY346" s="137"/>
      <c r="ACZ346" s="137"/>
      <c r="ADA346" s="137"/>
    </row>
    <row r="347" spans="1:786" s="83" customFormat="1" ht="24" x14ac:dyDescent="0.3">
      <c r="A347" s="42">
        <v>3</v>
      </c>
      <c r="B347" s="46" t="s">
        <v>964</v>
      </c>
      <c r="C347" s="24" t="s">
        <v>56</v>
      </c>
      <c r="D347" s="25" t="s">
        <v>176</v>
      </c>
      <c r="E347" s="25"/>
      <c r="F347" s="25">
        <v>15</v>
      </c>
      <c r="G347" s="81">
        <v>43000</v>
      </c>
      <c r="H347" s="25">
        <v>1</v>
      </c>
      <c r="I347" s="25" t="s">
        <v>44</v>
      </c>
      <c r="J347" s="25" t="s">
        <v>360</v>
      </c>
      <c r="K347" s="27">
        <v>1965</v>
      </c>
      <c r="L347" s="28">
        <v>23829</v>
      </c>
      <c r="M347" s="29">
        <v>21000</v>
      </c>
      <c r="N347" s="30">
        <v>5</v>
      </c>
      <c r="O347" s="30"/>
      <c r="P347" s="31" t="s">
        <v>552</v>
      </c>
      <c r="Q347" s="136" t="s">
        <v>965</v>
      </c>
      <c r="R347" s="33"/>
      <c r="S347" s="34" t="str">
        <f t="shared" si="77"/>
        <v>Cu</v>
      </c>
      <c r="T347" s="35"/>
      <c r="U347" s="35"/>
      <c r="V347" s="35"/>
      <c r="W347" s="35"/>
      <c r="X347" s="35"/>
      <c r="Y347" s="35"/>
      <c r="Z347" s="35"/>
      <c r="AA347" s="1"/>
      <c r="AB347" s="36">
        <f t="shared" si="70"/>
        <v>1.1072136020663769E-2</v>
      </c>
      <c r="AC347" s="36">
        <f t="shared" si="71"/>
        <v>0.12820512820512819</v>
      </c>
      <c r="AD347" s="36">
        <f t="shared" si="72"/>
        <v>0</v>
      </c>
      <c r="AE347" s="36">
        <f t="shared" si="78"/>
        <v>0.13927726422579195</v>
      </c>
      <c r="AF347" s="37"/>
      <c r="AG347" s="37">
        <f t="shared" si="74"/>
        <v>0</v>
      </c>
      <c r="AH347" s="37">
        <f t="shared" si="75"/>
        <v>0</v>
      </c>
      <c r="AI347" s="37">
        <f t="shared" si="76"/>
        <v>0.13927726422579195</v>
      </c>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c r="SQ347" s="1"/>
      <c r="SR347" s="1"/>
      <c r="SS347" s="1"/>
      <c r="ST347" s="1"/>
      <c r="SU347" s="1"/>
      <c r="SV347" s="1"/>
      <c r="SW347" s="1"/>
      <c r="SX347" s="1"/>
      <c r="SY347" s="1"/>
      <c r="SZ347" s="1"/>
      <c r="TA347" s="1"/>
      <c r="TB347" s="1"/>
      <c r="TC347" s="1"/>
      <c r="TD347" s="1"/>
      <c r="TE347" s="1"/>
      <c r="TF347" s="1"/>
      <c r="TG347" s="1"/>
      <c r="TH347" s="1"/>
      <c r="TI347" s="1"/>
      <c r="TJ347" s="1"/>
      <c r="TK347" s="1"/>
      <c r="TL347" s="1"/>
      <c r="TM347" s="1"/>
      <c r="TN347" s="1"/>
      <c r="TO347" s="1"/>
      <c r="TP347" s="1"/>
      <c r="TQ347" s="1"/>
      <c r="TR347" s="1"/>
      <c r="TS347" s="1"/>
      <c r="TT347" s="1"/>
      <c r="TU347" s="1"/>
      <c r="TV347" s="1"/>
      <c r="TW347" s="1"/>
      <c r="TX347" s="1"/>
      <c r="TY347" s="1"/>
      <c r="TZ347" s="1"/>
      <c r="UA347" s="1"/>
      <c r="UB347" s="1"/>
      <c r="UC347" s="1"/>
      <c r="UD347" s="1"/>
      <c r="UE347" s="1"/>
      <c r="UF347" s="1"/>
      <c r="UG347" s="1"/>
      <c r="UH347" s="1"/>
      <c r="UI347" s="1"/>
      <c r="UJ347" s="1"/>
      <c r="UK347" s="1"/>
      <c r="UL347" s="1"/>
      <c r="UM347" s="1"/>
      <c r="UN347" s="1"/>
      <c r="UO347" s="1"/>
      <c r="UP347" s="1"/>
      <c r="UQ347" s="1"/>
      <c r="UR347" s="1"/>
      <c r="US347" s="1"/>
      <c r="UT347" s="1"/>
      <c r="UU347" s="1"/>
      <c r="UV347" s="1"/>
      <c r="UW347" s="1"/>
      <c r="UX347" s="1"/>
      <c r="UY347" s="1"/>
      <c r="UZ347" s="1"/>
      <c r="VA347" s="1"/>
      <c r="VB347" s="1"/>
      <c r="VC347" s="1"/>
      <c r="VD347" s="1"/>
      <c r="VE347" s="1"/>
      <c r="VF347" s="1"/>
      <c r="VG347" s="1"/>
      <c r="VH347" s="1"/>
      <c r="VI347" s="1"/>
      <c r="VJ347" s="1"/>
      <c r="VK347" s="1"/>
      <c r="VL347" s="1"/>
      <c r="VM347" s="1"/>
      <c r="VN347" s="1"/>
      <c r="VO347" s="1"/>
      <c r="VP347" s="1"/>
      <c r="VQ347" s="1"/>
      <c r="VR347" s="1"/>
      <c r="VS347" s="1"/>
      <c r="VT347" s="1"/>
      <c r="VU347" s="1"/>
      <c r="VV347" s="1"/>
      <c r="VW347" s="1"/>
      <c r="VX347" s="1"/>
      <c r="VY347" s="1"/>
      <c r="VZ347" s="1"/>
      <c r="WA347" s="1"/>
      <c r="WB347" s="1"/>
      <c r="WC347" s="1"/>
      <c r="WD347" s="1"/>
      <c r="WE347" s="1"/>
      <c r="WF347" s="1"/>
      <c r="WG347" s="1"/>
      <c r="WH347" s="1"/>
      <c r="WI347" s="1"/>
      <c r="WJ347" s="1"/>
      <c r="WK347" s="1"/>
      <c r="WL347" s="1"/>
      <c r="WM347" s="1"/>
      <c r="WN347" s="1"/>
      <c r="WO347" s="1"/>
      <c r="WP347" s="1"/>
      <c r="WQ347" s="1"/>
      <c r="WR347" s="1"/>
      <c r="WS347" s="1"/>
      <c r="WT347" s="1"/>
      <c r="WU347" s="1"/>
      <c r="WV347" s="1"/>
      <c r="WW347" s="1"/>
      <c r="WX347" s="1"/>
      <c r="WY347" s="1"/>
      <c r="WZ347" s="1"/>
      <c r="XA347" s="1"/>
      <c r="XB347" s="1"/>
      <c r="XC347" s="1"/>
      <c r="XD347" s="1"/>
      <c r="XE347" s="1"/>
      <c r="XF347" s="1"/>
      <c r="XG347" s="1"/>
      <c r="XH347" s="1"/>
      <c r="XI347" s="1"/>
      <c r="XJ347" s="1"/>
      <c r="XK347" s="1"/>
      <c r="XL347" s="1"/>
      <c r="XM347" s="1"/>
      <c r="XN347" s="1"/>
      <c r="XO347" s="1"/>
      <c r="XP347" s="1"/>
      <c r="XQ347" s="1"/>
      <c r="XR347" s="1"/>
      <c r="XS347" s="1"/>
      <c r="XT347" s="1"/>
      <c r="XU347" s="1"/>
      <c r="XV347" s="1"/>
      <c r="XW347" s="1"/>
      <c r="XX347" s="1"/>
      <c r="XY347" s="1"/>
      <c r="XZ347" s="1"/>
      <c r="YA347" s="1"/>
      <c r="YB347" s="1"/>
      <c r="YC347" s="1"/>
      <c r="YD347" s="1"/>
      <c r="YE347" s="1"/>
      <c r="YF347" s="1"/>
      <c r="YG347" s="1"/>
      <c r="YH347" s="1"/>
      <c r="YI347" s="1"/>
      <c r="YJ347" s="1"/>
      <c r="YK347" s="1"/>
      <c r="YL347" s="1"/>
      <c r="YM347" s="1"/>
      <c r="YN347" s="1"/>
      <c r="YO347" s="1"/>
      <c r="YP347" s="1"/>
      <c r="YQ347" s="1"/>
      <c r="YR347" s="1"/>
      <c r="YS347" s="1"/>
      <c r="YT347" s="1"/>
      <c r="YU347" s="1"/>
      <c r="YV347" s="1"/>
      <c r="YW347" s="1"/>
      <c r="YX347" s="1"/>
      <c r="YY347" s="1"/>
      <c r="YZ347" s="1"/>
      <c r="ZA347" s="1"/>
      <c r="ZB347" s="1"/>
      <c r="ZC347" s="1"/>
      <c r="ZD347" s="1"/>
      <c r="ZE347" s="1"/>
      <c r="ZF347" s="1"/>
      <c r="ZG347" s="1"/>
      <c r="ZH347" s="1"/>
      <c r="ZI347" s="1"/>
      <c r="ZJ347" s="1"/>
      <c r="ZK347" s="1"/>
      <c r="ZL347" s="1"/>
      <c r="ZM347" s="1"/>
      <c r="ZN347" s="1"/>
      <c r="ZO347" s="1"/>
      <c r="ZP347" s="1"/>
      <c r="ZQ347" s="1"/>
      <c r="ZR347" s="1"/>
      <c r="ZS347" s="1"/>
      <c r="ZT347" s="1"/>
      <c r="ZU347" s="1"/>
      <c r="ZV347" s="1"/>
      <c r="ZW347" s="1"/>
      <c r="ZX347" s="1"/>
      <c r="ZY347" s="1"/>
      <c r="ZZ347" s="1"/>
      <c r="AAA347" s="1"/>
      <c r="AAB347" s="1"/>
      <c r="AAC347" s="1"/>
      <c r="AAD347" s="1"/>
      <c r="AAE347" s="1"/>
      <c r="AAF347" s="1"/>
      <c r="AAG347" s="1"/>
      <c r="AAH347" s="1"/>
      <c r="AAI347" s="1"/>
      <c r="AAJ347" s="1"/>
      <c r="AAK347" s="1"/>
      <c r="AAL347" s="1"/>
      <c r="AAM347" s="1"/>
      <c r="AAN347" s="1"/>
      <c r="AAO347" s="1"/>
      <c r="AAP347" s="1"/>
      <c r="AAQ347" s="1"/>
      <c r="AAR347" s="1"/>
      <c r="AAS347" s="1"/>
      <c r="AAT347" s="1"/>
      <c r="AAU347" s="1"/>
      <c r="AAV347" s="1"/>
      <c r="AAW347" s="1"/>
      <c r="AAX347" s="1"/>
      <c r="AAY347" s="1"/>
      <c r="AAZ347" s="1"/>
      <c r="ABA347" s="1"/>
      <c r="ABB347" s="1"/>
      <c r="ABC347" s="1"/>
      <c r="ABD347" s="1"/>
      <c r="ABE347" s="1"/>
      <c r="ABF347" s="1"/>
      <c r="ABG347" s="1"/>
      <c r="ABH347" s="1"/>
      <c r="ABI347" s="1"/>
      <c r="ABJ347" s="1"/>
      <c r="ABK347" s="1"/>
      <c r="ABL347" s="1"/>
      <c r="ABM347" s="1"/>
      <c r="ABN347" s="1"/>
      <c r="ABO347" s="1"/>
      <c r="ABP347" s="1"/>
      <c r="ABQ347" s="1"/>
      <c r="ABR347" s="1"/>
      <c r="ABS347" s="1"/>
      <c r="ABT347" s="1"/>
      <c r="ABU347" s="1"/>
      <c r="ABV347" s="1"/>
      <c r="ABW347" s="1"/>
      <c r="ABX347" s="1"/>
      <c r="ABY347" s="1"/>
      <c r="ABZ347" s="1"/>
      <c r="ACA347" s="1"/>
      <c r="ACB347" s="1"/>
      <c r="ACC347" s="1"/>
      <c r="ACD347" s="1"/>
      <c r="ACE347" s="1"/>
      <c r="ACF347" s="1"/>
      <c r="ACG347" s="1"/>
      <c r="ACH347" s="1"/>
      <c r="ACI347" s="1"/>
      <c r="ACJ347" s="1"/>
      <c r="ACK347" s="1"/>
      <c r="ACL347" s="1"/>
      <c r="ACM347" s="1"/>
      <c r="ACN347" s="1"/>
      <c r="ACO347" s="1"/>
      <c r="ACP347" s="1"/>
      <c r="ACQ347" s="1"/>
      <c r="ACR347" s="1"/>
      <c r="ACS347" s="1"/>
      <c r="ACT347" s="1"/>
      <c r="ACU347" s="1"/>
      <c r="ACV347" s="1"/>
      <c r="ACW347" s="1"/>
      <c r="ACX347" s="1"/>
      <c r="ACY347" s="1"/>
      <c r="ACZ347" s="1"/>
      <c r="ADA347" s="1"/>
    </row>
    <row r="348" spans="1:786" s="83" customFormat="1" ht="36" x14ac:dyDescent="0.3">
      <c r="A348" s="42">
        <v>3</v>
      </c>
      <c r="B348" s="46" t="s">
        <v>966</v>
      </c>
      <c r="C348" s="24" t="s">
        <v>56</v>
      </c>
      <c r="D348" s="25" t="s">
        <v>176</v>
      </c>
      <c r="E348" s="25" t="s">
        <v>194</v>
      </c>
      <c r="F348" s="25">
        <v>20</v>
      </c>
      <c r="G348" s="81">
        <v>450000</v>
      </c>
      <c r="H348" s="25">
        <v>1</v>
      </c>
      <c r="I348" s="25" t="s">
        <v>44</v>
      </c>
      <c r="J348" s="25" t="s">
        <v>360</v>
      </c>
      <c r="K348" s="27">
        <v>1965</v>
      </c>
      <c r="L348" s="28">
        <v>23829</v>
      </c>
      <c r="M348" s="29">
        <v>70000</v>
      </c>
      <c r="N348" s="30">
        <v>0.8</v>
      </c>
      <c r="O348" s="30"/>
      <c r="P348" s="31" t="s">
        <v>32</v>
      </c>
      <c r="Q348" s="136" t="s">
        <v>967</v>
      </c>
      <c r="R348" s="33" t="s">
        <v>462</v>
      </c>
      <c r="S348" s="34" t="str">
        <f t="shared" si="77"/>
        <v>Cu</v>
      </c>
      <c r="T348" s="35">
        <v>580</v>
      </c>
      <c r="U348" s="35">
        <v>1.1000000000000001</v>
      </c>
      <c r="V348" s="35"/>
      <c r="W348" s="35">
        <v>1.1000000000000001</v>
      </c>
      <c r="X348" s="35" t="s">
        <v>463</v>
      </c>
      <c r="Y348" s="35">
        <v>20</v>
      </c>
      <c r="Z348" s="35" t="s">
        <v>294</v>
      </c>
      <c r="AA348" s="1"/>
      <c r="AB348" s="36">
        <f t="shared" si="70"/>
        <v>3.690712006887923E-2</v>
      </c>
      <c r="AC348" s="36">
        <f t="shared" si="71"/>
        <v>2.0512820512820513E-2</v>
      </c>
      <c r="AD348" s="36">
        <f t="shared" si="72"/>
        <v>0</v>
      </c>
      <c r="AE348" s="36">
        <f t="shared" si="78"/>
        <v>5.7419940581699747E-2</v>
      </c>
      <c r="AF348" s="37"/>
      <c r="AG348" s="37">
        <f t="shared" si="74"/>
        <v>0</v>
      </c>
      <c r="AH348" s="37">
        <f t="shared" si="75"/>
        <v>0</v>
      </c>
      <c r="AI348" s="37">
        <f t="shared" si="76"/>
        <v>5.7419940581699747E-2</v>
      </c>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c r="SR348" s="1"/>
      <c r="SS348" s="1"/>
      <c r="ST348" s="1"/>
      <c r="SU348" s="1"/>
      <c r="SV348" s="1"/>
      <c r="SW348" s="1"/>
      <c r="SX348" s="1"/>
      <c r="SY348" s="1"/>
      <c r="SZ348" s="1"/>
      <c r="TA348" s="1"/>
      <c r="TB348" s="1"/>
      <c r="TC348" s="1"/>
      <c r="TD348" s="1"/>
      <c r="TE348" s="1"/>
      <c r="TF348" s="1"/>
      <c r="TG348" s="1"/>
      <c r="TH348" s="1"/>
      <c r="TI348" s="1"/>
      <c r="TJ348" s="1"/>
      <c r="TK348" s="1"/>
      <c r="TL348" s="1"/>
      <c r="TM348" s="1"/>
      <c r="TN348" s="1"/>
      <c r="TO348" s="1"/>
      <c r="TP348" s="1"/>
      <c r="TQ348" s="1"/>
      <c r="TR348" s="1"/>
      <c r="TS348" s="1"/>
      <c r="TT348" s="1"/>
      <c r="TU348" s="1"/>
      <c r="TV348" s="1"/>
      <c r="TW348" s="1"/>
      <c r="TX348" s="1"/>
      <c r="TY348" s="1"/>
      <c r="TZ348" s="1"/>
      <c r="UA348" s="1"/>
      <c r="UB348" s="1"/>
      <c r="UC348" s="1"/>
      <c r="UD348" s="1"/>
      <c r="UE348" s="1"/>
      <c r="UF348" s="1"/>
      <c r="UG348" s="1"/>
      <c r="UH348" s="1"/>
      <c r="UI348" s="1"/>
      <c r="UJ348" s="1"/>
      <c r="UK348" s="1"/>
      <c r="UL348" s="1"/>
      <c r="UM348" s="1"/>
      <c r="UN348" s="1"/>
      <c r="UO348" s="1"/>
      <c r="UP348" s="1"/>
      <c r="UQ348" s="1"/>
      <c r="UR348" s="1"/>
      <c r="US348" s="1"/>
      <c r="UT348" s="1"/>
      <c r="UU348" s="1"/>
      <c r="UV348" s="1"/>
      <c r="UW348" s="1"/>
      <c r="UX348" s="1"/>
      <c r="UY348" s="1"/>
      <c r="UZ348" s="1"/>
      <c r="VA348" s="1"/>
      <c r="VB348" s="1"/>
      <c r="VC348" s="1"/>
      <c r="VD348" s="1"/>
      <c r="VE348" s="1"/>
      <c r="VF348" s="1"/>
      <c r="VG348" s="1"/>
      <c r="VH348" s="1"/>
      <c r="VI348" s="1"/>
      <c r="VJ348" s="1"/>
      <c r="VK348" s="1"/>
      <c r="VL348" s="1"/>
      <c r="VM348" s="1"/>
      <c r="VN348" s="1"/>
      <c r="VO348" s="1"/>
      <c r="VP348" s="1"/>
      <c r="VQ348" s="1"/>
      <c r="VR348" s="1"/>
      <c r="VS348" s="1"/>
      <c r="VT348" s="1"/>
      <c r="VU348" s="1"/>
      <c r="VV348" s="1"/>
      <c r="VW348" s="1"/>
      <c r="VX348" s="1"/>
      <c r="VY348" s="1"/>
      <c r="VZ348" s="1"/>
      <c r="WA348" s="1"/>
      <c r="WB348" s="1"/>
      <c r="WC348" s="1"/>
      <c r="WD348" s="1"/>
      <c r="WE348" s="1"/>
      <c r="WF348" s="1"/>
      <c r="WG348" s="1"/>
      <c r="WH348" s="1"/>
      <c r="WI348" s="1"/>
      <c r="WJ348" s="1"/>
      <c r="WK348" s="1"/>
      <c r="WL348" s="1"/>
      <c r="WM348" s="1"/>
      <c r="WN348" s="1"/>
      <c r="WO348" s="1"/>
      <c r="WP348" s="1"/>
      <c r="WQ348" s="1"/>
      <c r="WR348" s="1"/>
      <c r="WS348" s="1"/>
      <c r="WT348" s="1"/>
      <c r="WU348" s="1"/>
      <c r="WV348" s="1"/>
      <c r="WW348" s="1"/>
      <c r="WX348" s="1"/>
      <c r="WY348" s="1"/>
      <c r="WZ348" s="1"/>
      <c r="XA348" s="1"/>
      <c r="XB348" s="1"/>
      <c r="XC348" s="1"/>
      <c r="XD348" s="1"/>
      <c r="XE348" s="1"/>
      <c r="XF348" s="1"/>
      <c r="XG348" s="1"/>
      <c r="XH348" s="1"/>
      <c r="XI348" s="1"/>
      <c r="XJ348" s="1"/>
      <c r="XK348" s="1"/>
      <c r="XL348" s="1"/>
      <c r="XM348" s="1"/>
      <c r="XN348" s="1"/>
      <c r="XO348" s="1"/>
      <c r="XP348" s="1"/>
      <c r="XQ348" s="1"/>
      <c r="XR348" s="1"/>
      <c r="XS348" s="1"/>
      <c r="XT348" s="1"/>
      <c r="XU348" s="1"/>
      <c r="XV348" s="1"/>
      <c r="XW348" s="1"/>
      <c r="XX348" s="1"/>
      <c r="XY348" s="1"/>
      <c r="XZ348" s="1"/>
      <c r="YA348" s="1"/>
      <c r="YB348" s="1"/>
      <c r="YC348" s="1"/>
      <c r="YD348" s="1"/>
      <c r="YE348" s="1"/>
      <c r="YF348" s="1"/>
      <c r="YG348" s="1"/>
      <c r="YH348" s="1"/>
      <c r="YI348" s="1"/>
      <c r="YJ348" s="1"/>
      <c r="YK348" s="1"/>
      <c r="YL348" s="1"/>
      <c r="YM348" s="1"/>
      <c r="YN348" s="1"/>
      <c r="YO348" s="1"/>
      <c r="YP348" s="1"/>
      <c r="YQ348" s="1"/>
      <c r="YR348" s="1"/>
      <c r="YS348" s="1"/>
      <c r="YT348" s="1"/>
      <c r="YU348" s="1"/>
      <c r="YV348" s="1"/>
      <c r="YW348" s="1"/>
      <c r="YX348" s="1"/>
      <c r="YY348" s="1"/>
      <c r="YZ348" s="1"/>
      <c r="ZA348" s="1"/>
      <c r="ZB348" s="1"/>
      <c r="ZC348" s="1"/>
      <c r="ZD348" s="1"/>
      <c r="ZE348" s="1"/>
      <c r="ZF348" s="1"/>
      <c r="ZG348" s="1"/>
      <c r="ZH348" s="1"/>
      <c r="ZI348" s="1"/>
      <c r="ZJ348" s="1"/>
      <c r="ZK348" s="1"/>
      <c r="ZL348" s="1"/>
      <c r="ZM348" s="1"/>
      <c r="ZN348" s="1"/>
      <c r="ZO348" s="1"/>
      <c r="ZP348" s="1"/>
      <c r="ZQ348" s="1"/>
      <c r="ZR348" s="1"/>
      <c r="ZS348" s="1"/>
      <c r="ZT348" s="1"/>
      <c r="ZU348" s="1"/>
      <c r="ZV348" s="1"/>
      <c r="ZW348" s="1"/>
      <c r="ZX348" s="1"/>
      <c r="ZY348" s="1"/>
      <c r="ZZ348" s="1"/>
      <c r="AAA348" s="1"/>
      <c r="AAB348" s="1"/>
      <c r="AAC348" s="1"/>
      <c r="AAD348" s="1"/>
      <c r="AAE348" s="1"/>
      <c r="AAF348" s="1"/>
      <c r="AAG348" s="1"/>
      <c r="AAH348" s="1"/>
      <c r="AAI348" s="1"/>
      <c r="AAJ348" s="1"/>
      <c r="AAK348" s="1"/>
      <c r="AAL348" s="1"/>
      <c r="AAM348" s="1"/>
      <c r="AAN348" s="1"/>
      <c r="AAO348" s="1"/>
      <c r="AAP348" s="1"/>
      <c r="AAQ348" s="1"/>
      <c r="AAR348" s="1"/>
      <c r="AAS348" s="1"/>
      <c r="AAT348" s="1"/>
      <c r="AAU348" s="1"/>
      <c r="AAV348" s="1"/>
      <c r="AAW348" s="1"/>
      <c r="AAX348" s="1"/>
      <c r="AAY348" s="1"/>
      <c r="AAZ348" s="1"/>
      <c r="ABA348" s="1"/>
      <c r="ABB348" s="1"/>
      <c r="ABC348" s="1"/>
      <c r="ABD348" s="1"/>
      <c r="ABE348" s="1"/>
      <c r="ABF348" s="1"/>
      <c r="ABG348" s="1"/>
      <c r="ABH348" s="1"/>
      <c r="ABI348" s="1"/>
      <c r="ABJ348" s="1"/>
      <c r="ABK348" s="1"/>
      <c r="ABL348" s="1"/>
      <c r="ABM348" s="1"/>
      <c r="ABN348" s="1"/>
      <c r="ABO348" s="1"/>
      <c r="ABP348" s="1"/>
      <c r="ABQ348" s="1"/>
      <c r="ABR348" s="1"/>
      <c r="ABS348" s="1"/>
      <c r="ABT348" s="1"/>
      <c r="ABU348" s="1"/>
      <c r="ABV348" s="1"/>
      <c r="ABW348" s="1"/>
      <c r="ABX348" s="1"/>
      <c r="ABY348" s="1"/>
      <c r="ABZ348" s="1"/>
      <c r="ACA348" s="1"/>
      <c r="ACB348" s="1"/>
      <c r="ACC348" s="1"/>
      <c r="ACD348" s="1"/>
      <c r="ACE348" s="1"/>
      <c r="ACF348" s="1"/>
      <c r="ACG348" s="1"/>
      <c r="ACH348" s="1"/>
      <c r="ACI348" s="1"/>
      <c r="ACJ348" s="1"/>
      <c r="ACK348" s="1"/>
      <c r="ACL348" s="1"/>
      <c r="ACM348" s="1"/>
      <c r="ACN348" s="1"/>
      <c r="ACO348" s="1"/>
      <c r="ACP348" s="1"/>
      <c r="ACQ348" s="1"/>
      <c r="ACR348" s="1"/>
      <c r="ACS348" s="1"/>
      <c r="ACT348" s="1"/>
      <c r="ACU348" s="1"/>
      <c r="ACV348" s="1"/>
      <c r="ACW348" s="1"/>
      <c r="ACX348" s="1"/>
      <c r="ACY348" s="1"/>
      <c r="ACZ348" s="1"/>
      <c r="ADA348" s="1"/>
    </row>
    <row r="349" spans="1:786" s="83" customFormat="1" ht="36" x14ac:dyDescent="0.3">
      <c r="A349" s="42">
        <v>3</v>
      </c>
      <c r="B349" s="46" t="s">
        <v>968</v>
      </c>
      <c r="C349" s="24" t="s">
        <v>56</v>
      </c>
      <c r="D349" s="25" t="s">
        <v>176</v>
      </c>
      <c r="E349" s="25" t="s">
        <v>194</v>
      </c>
      <c r="F349" s="25">
        <v>5</v>
      </c>
      <c r="G349" s="81"/>
      <c r="H349" s="25">
        <v>1</v>
      </c>
      <c r="I349" s="25" t="s">
        <v>44</v>
      </c>
      <c r="J349" s="25" t="s">
        <v>360</v>
      </c>
      <c r="K349" s="27">
        <v>1965</v>
      </c>
      <c r="L349" s="28">
        <v>23829</v>
      </c>
      <c r="M349" s="29">
        <v>800</v>
      </c>
      <c r="N349" s="30">
        <v>1</v>
      </c>
      <c r="O349" s="30"/>
      <c r="P349" s="31" t="s">
        <v>32</v>
      </c>
      <c r="Q349" s="136" t="s">
        <v>969</v>
      </c>
      <c r="R349" s="33"/>
      <c r="S349" s="34" t="str">
        <f t="shared" si="77"/>
        <v>Cu</v>
      </c>
      <c r="T349" s="35"/>
      <c r="U349" s="35"/>
      <c r="V349" s="35"/>
      <c r="W349" s="35"/>
      <c r="X349" s="35"/>
      <c r="Y349" s="35"/>
      <c r="Z349" s="35"/>
      <c r="AA349" s="1"/>
      <c r="AB349" s="36">
        <f t="shared" si="70"/>
        <v>4.2179565793004837E-4</v>
      </c>
      <c r="AC349" s="36">
        <f t="shared" si="71"/>
        <v>2.564102564102564E-2</v>
      </c>
      <c r="AD349" s="36">
        <f t="shared" si="72"/>
        <v>0</v>
      </c>
      <c r="AE349" s="36">
        <f t="shared" si="78"/>
        <v>2.606282129895569E-2</v>
      </c>
      <c r="AF349" s="37"/>
      <c r="AG349" s="37">
        <f t="shared" si="74"/>
        <v>0</v>
      </c>
      <c r="AH349" s="37">
        <f t="shared" si="75"/>
        <v>0</v>
      </c>
      <c r="AI349" s="37">
        <f t="shared" si="76"/>
        <v>2.606282129895569E-2</v>
      </c>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row>
    <row r="350" spans="1:786" s="83" customFormat="1" ht="53.4" customHeight="1" x14ac:dyDescent="0.3">
      <c r="A350" s="42">
        <v>3</v>
      </c>
      <c r="B350" s="46" t="s">
        <v>970</v>
      </c>
      <c r="C350" s="24" t="s">
        <v>56</v>
      </c>
      <c r="D350" s="25" t="s">
        <v>176</v>
      </c>
      <c r="E350" s="25" t="s">
        <v>194</v>
      </c>
      <c r="F350" s="25">
        <v>5</v>
      </c>
      <c r="G350" s="81"/>
      <c r="H350" s="25">
        <v>1</v>
      </c>
      <c r="I350" s="25" t="s">
        <v>44</v>
      </c>
      <c r="J350" s="25" t="s">
        <v>360</v>
      </c>
      <c r="K350" s="27">
        <v>1965</v>
      </c>
      <c r="L350" s="28">
        <v>23829</v>
      </c>
      <c r="M350" s="29">
        <v>150</v>
      </c>
      <c r="N350" s="30"/>
      <c r="O350" s="30"/>
      <c r="P350" s="31" t="s">
        <v>32</v>
      </c>
      <c r="Q350" s="136" t="s">
        <v>971</v>
      </c>
      <c r="R350" s="33"/>
      <c r="S350" s="34" t="str">
        <f t="shared" si="77"/>
        <v>Cu</v>
      </c>
      <c r="T350" s="35"/>
      <c r="U350" s="35"/>
      <c r="V350" s="35"/>
      <c r="W350" s="35"/>
      <c r="X350" s="35"/>
      <c r="Y350" s="35"/>
      <c r="Z350" s="35"/>
      <c r="AA350" s="1"/>
      <c r="AB350" s="36">
        <f t="shared" si="70"/>
        <v>7.9086685861884073E-5</v>
      </c>
      <c r="AC350" s="36">
        <f t="shared" si="71"/>
        <v>0</v>
      </c>
      <c r="AD350" s="36">
        <f t="shared" si="72"/>
        <v>0</v>
      </c>
      <c r="AE350" s="36">
        <f t="shared" si="78"/>
        <v>7.9086685861884073E-5</v>
      </c>
      <c r="AF350" s="37"/>
      <c r="AG350" s="37">
        <f t="shared" si="74"/>
        <v>0</v>
      </c>
      <c r="AH350" s="37">
        <f t="shared" si="75"/>
        <v>0</v>
      </c>
      <c r="AI350" s="37">
        <f t="shared" si="76"/>
        <v>7.9086685861884073E-5</v>
      </c>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row>
    <row r="351" spans="1:786" s="83" customFormat="1" ht="24" x14ac:dyDescent="0.3">
      <c r="A351" s="42">
        <v>3</v>
      </c>
      <c r="B351" s="46" t="s">
        <v>972</v>
      </c>
      <c r="C351" s="24" t="s">
        <v>410</v>
      </c>
      <c r="D351" s="25" t="s">
        <v>400</v>
      </c>
      <c r="E351" s="25" t="s">
        <v>566</v>
      </c>
      <c r="F351" s="25">
        <v>9</v>
      </c>
      <c r="G351" s="81"/>
      <c r="H351" s="25">
        <v>1</v>
      </c>
      <c r="I351" s="25" t="s">
        <v>44</v>
      </c>
      <c r="J351" s="25" t="s">
        <v>360</v>
      </c>
      <c r="K351" s="27">
        <v>1965</v>
      </c>
      <c r="L351" s="28">
        <v>23829</v>
      </c>
      <c r="M351" s="29"/>
      <c r="N351" s="30"/>
      <c r="O351" s="30"/>
      <c r="P351" s="31" t="s">
        <v>32</v>
      </c>
      <c r="Q351" s="136" t="s">
        <v>973</v>
      </c>
      <c r="R351" s="33" t="s">
        <v>398</v>
      </c>
      <c r="S351" s="34" t="str">
        <f t="shared" si="77"/>
        <v>Limestone</v>
      </c>
      <c r="T351" s="35"/>
      <c r="U351" s="35"/>
      <c r="V351" s="35"/>
      <c r="W351" s="35"/>
      <c r="X351" s="35"/>
      <c r="Y351" s="35"/>
      <c r="Z351" s="35"/>
      <c r="AA351" s="1"/>
      <c r="AB351" s="36">
        <f t="shared" si="70"/>
        <v>0</v>
      </c>
      <c r="AC351" s="36">
        <f t="shared" si="71"/>
        <v>0</v>
      </c>
      <c r="AD351" s="36">
        <f t="shared" si="72"/>
        <v>0</v>
      </c>
      <c r="AE351" s="36">
        <f t="shared" si="78"/>
        <v>0</v>
      </c>
      <c r="AF351" s="37"/>
      <c r="AG351" s="37">
        <f t="shared" si="74"/>
        <v>0</v>
      </c>
      <c r="AH351" s="37">
        <f t="shared" si="75"/>
        <v>0</v>
      </c>
      <c r="AI351" s="37">
        <f t="shared" si="76"/>
        <v>0</v>
      </c>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c r="SR351" s="1"/>
      <c r="SS351" s="1"/>
      <c r="ST351" s="1"/>
      <c r="SU351" s="1"/>
      <c r="SV351" s="1"/>
      <c r="SW351" s="1"/>
      <c r="SX351" s="1"/>
      <c r="SY351" s="1"/>
      <c r="SZ351" s="1"/>
      <c r="TA351" s="1"/>
      <c r="TB351" s="1"/>
      <c r="TC351" s="1"/>
      <c r="TD351" s="1"/>
      <c r="TE351" s="1"/>
      <c r="TF351" s="1"/>
      <c r="TG351" s="1"/>
      <c r="TH351" s="1"/>
      <c r="TI351" s="1"/>
      <c r="TJ351" s="1"/>
      <c r="TK351" s="1"/>
      <c r="TL351" s="1"/>
      <c r="TM351" s="1"/>
      <c r="TN351" s="1"/>
      <c r="TO351" s="1"/>
      <c r="TP351" s="1"/>
      <c r="TQ351" s="1"/>
      <c r="TR351" s="1"/>
      <c r="TS351" s="1"/>
      <c r="TT351" s="1"/>
      <c r="TU351" s="1"/>
      <c r="TV351" s="1"/>
      <c r="TW351" s="1"/>
      <c r="TX351" s="1"/>
      <c r="TY351" s="1"/>
      <c r="TZ351" s="1"/>
      <c r="UA351" s="1"/>
      <c r="UB351" s="1"/>
      <c r="UC351" s="1"/>
      <c r="UD351" s="1"/>
      <c r="UE351" s="1"/>
      <c r="UF351" s="1"/>
      <c r="UG351" s="1"/>
      <c r="UH351" s="1"/>
      <c r="UI351" s="1"/>
      <c r="UJ351" s="1"/>
      <c r="UK351" s="1"/>
      <c r="UL351" s="1"/>
      <c r="UM351" s="1"/>
      <c r="UN351" s="1"/>
      <c r="UO351" s="1"/>
      <c r="UP351" s="1"/>
      <c r="UQ351" s="1"/>
      <c r="UR351" s="1"/>
      <c r="US351" s="1"/>
      <c r="UT351" s="1"/>
      <c r="UU351" s="1"/>
      <c r="UV351" s="1"/>
      <c r="UW351" s="1"/>
      <c r="UX351" s="1"/>
      <c r="UY351" s="1"/>
      <c r="UZ351" s="1"/>
      <c r="VA351" s="1"/>
      <c r="VB351" s="1"/>
      <c r="VC351" s="1"/>
      <c r="VD351" s="1"/>
      <c r="VE351" s="1"/>
      <c r="VF351" s="1"/>
      <c r="VG351" s="1"/>
      <c r="VH351" s="1"/>
      <c r="VI351" s="1"/>
      <c r="VJ351" s="1"/>
      <c r="VK351" s="1"/>
      <c r="VL351" s="1"/>
      <c r="VM351" s="1"/>
      <c r="VN351" s="1"/>
      <c r="VO351" s="1"/>
      <c r="VP351" s="1"/>
      <c r="VQ351" s="1"/>
      <c r="VR351" s="1"/>
      <c r="VS351" s="1"/>
      <c r="VT351" s="1"/>
      <c r="VU351" s="1"/>
      <c r="VV351" s="1"/>
      <c r="VW351" s="1"/>
      <c r="VX351" s="1"/>
      <c r="VY351" s="1"/>
      <c r="VZ351" s="1"/>
      <c r="WA351" s="1"/>
      <c r="WB351" s="1"/>
      <c r="WC351" s="1"/>
      <c r="WD351" s="1"/>
      <c r="WE351" s="1"/>
      <c r="WF351" s="1"/>
      <c r="WG351" s="1"/>
      <c r="WH351" s="1"/>
      <c r="WI351" s="1"/>
      <c r="WJ351" s="1"/>
      <c r="WK351" s="1"/>
      <c r="WL351" s="1"/>
      <c r="WM351" s="1"/>
      <c r="WN351" s="1"/>
      <c r="WO351" s="1"/>
      <c r="WP351" s="1"/>
      <c r="WQ351" s="1"/>
      <c r="WR351" s="1"/>
      <c r="WS351" s="1"/>
      <c r="WT351" s="1"/>
      <c r="WU351" s="1"/>
      <c r="WV351" s="1"/>
      <c r="WW351" s="1"/>
      <c r="WX351" s="1"/>
      <c r="WY351" s="1"/>
      <c r="WZ351" s="1"/>
      <c r="XA351" s="1"/>
      <c r="XB351" s="1"/>
      <c r="XC351" s="1"/>
      <c r="XD351" s="1"/>
      <c r="XE351" s="1"/>
      <c r="XF351" s="1"/>
      <c r="XG351" s="1"/>
      <c r="XH351" s="1"/>
      <c r="XI351" s="1"/>
      <c r="XJ351" s="1"/>
      <c r="XK351" s="1"/>
      <c r="XL351" s="1"/>
      <c r="XM351" s="1"/>
      <c r="XN351" s="1"/>
      <c r="XO351" s="1"/>
      <c r="XP351" s="1"/>
      <c r="XQ351" s="1"/>
      <c r="XR351" s="1"/>
      <c r="XS351" s="1"/>
      <c r="XT351" s="1"/>
      <c r="XU351" s="1"/>
      <c r="XV351" s="1"/>
      <c r="XW351" s="1"/>
      <c r="XX351" s="1"/>
      <c r="XY351" s="1"/>
      <c r="XZ351" s="1"/>
      <c r="YA351" s="1"/>
      <c r="YB351" s="1"/>
      <c r="YC351" s="1"/>
      <c r="YD351" s="1"/>
      <c r="YE351" s="1"/>
      <c r="YF351" s="1"/>
      <c r="YG351" s="1"/>
      <c r="YH351" s="1"/>
      <c r="YI351" s="1"/>
      <c r="YJ351" s="1"/>
      <c r="YK351" s="1"/>
      <c r="YL351" s="1"/>
      <c r="YM351" s="1"/>
      <c r="YN351" s="1"/>
      <c r="YO351" s="1"/>
      <c r="YP351" s="1"/>
      <c r="YQ351" s="1"/>
      <c r="YR351" s="1"/>
      <c r="YS351" s="1"/>
      <c r="YT351" s="1"/>
      <c r="YU351" s="1"/>
      <c r="YV351" s="1"/>
      <c r="YW351" s="1"/>
      <c r="YX351" s="1"/>
      <c r="YY351" s="1"/>
      <c r="YZ351" s="1"/>
      <c r="ZA351" s="1"/>
      <c r="ZB351" s="1"/>
      <c r="ZC351" s="1"/>
      <c r="ZD351" s="1"/>
      <c r="ZE351" s="1"/>
      <c r="ZF351" s="1"/>
      <c r="ZG351" s="1"/>
      <c r="ZH351" s="1"/>
      <c r="ZI351" s="1"/>
      <c r="ZJ351" s="1"/>
      <c r="ZK351" s="1"/>
      <c r="ZL351" s="1"/>
      <c r="ZM351" s="1"/>
      <c r="ZN351" s="1"/>
      <c r="ZO351" s="1"/>
      <c r="ZP351" s="1"/>
      <c r="ZQ351" s="1"/>
      <c r="ZR351" s="1"/>
      <c r="ZS351" s="1"/>
      <c r="ZT351" s="1"/>
      <c r="ZU351" s="1"/>
      <c r="ZV351" s="1"/>
      <c r="ZW351" s="1"/>
      <c r="ZX351" s="1"/>
      <c r="ZY351" s="1"/>
      <c r="ZZ351" s="1"/>
      <c r="AAA351" s="1"/>
      <c r="AAB351" s="1"/>
      <c r="AAC351" s="1"/>
      <c r="AAD351" s="1"/>
      <c r="AAE351" s="1"/>
      <c r="AAF351" s="1"/>
      <c r="AAG351" s="1"/>
      <c r="AAH351" s="1"/>
      <c r="AAI351" s="1"/>
      <c r="AAJ351" s="1"/>
      <c r="AAK351" s="1"/>
      <c r="AAL351" s="1"/>
      <c r="AAM351" s="1"/>
      <c r="AAN351" s="1"/>
      <c r="AAO351" s="1"/>
      <c r="AAP351" s="1"/>
      <c r="AAQ351" s="1"/>
      <c r="AAR351" s="1"/>
      <c r="AAS351" s="1"/>
      <c r="AAT351" s="1"/>
      <c r="AAU351" s="1"/>
      <c r="AAV351" s="1"/>
      <c r="AAW351" s="1"/>
      <c r="AAX351" s="1"/>
      <c r="AAY351" s="1"/>
      <c r="AAZ351" s="1"/>
      <c r="ABA351" s="1"/>
      <c r="ABB351" s="1"/>
      <c r="ABC351" s="1"/>
      <c r="ABD351" s="1"/>
      <c r="ABE351" s="1"/>
      <c r="ABF351" s="1"/>
      <c r="ABG351" s="1"/>
      <c r="ABH351" s="1"/>
      <c r="ABI351" s="1"/>
      <c r="ABJ351" s="1"/>
      <c r="ABK351" s="1"/>
      <c r="ABL351" s="1"/>
      <c r="ABM351" s="1"/>
      <c r="ABN351" s="1"/>
      <c r="ABO351" s="1"/>
      <c r="ABP351" s="1"/>
      <c r="ABQ351" s="1"/>
      <c r="ABR351" s="1"/>
      <c r="ABS351" s="1"/>
      <c r="ABT351" s="1"/>
      <c r="ABU351" s="1"/>
      <c r="ABV351" s="1"/>
      <c r="ABW351" s="1"/>
      <c r="ABX351" s="1"/>
      <c r="ABY351" s="1"/>
      <c r="ABZ351" s="1"/>
      <c r="ACA351" s="1"/>
      <c r="ACB351" s="1"/>
      <c r="ACC351" s="1"/>
      <c r="ACD351" s="1"/>
      <c r="ACE351" s="1"/>
      <c r="ACF351" s="1"/>
      <c r="ACG351" s="1"/>
      <c r="ACH351" s="1"/>
      <c r="ACI351" s="1"/>
      <c r="ACJ351" s="1"/>
      <c r="ACK351" s="1"/>
      <c r="ACL351" s="1"/>
      <c r="ACM351" s="1"/>
      <c r="ACN351" s="1"/>
      <c r="ACO351" s="1"/>
      <c r="ACP351" s="1"/>
      <c r="ACQ351" s="1"/>
      <c r="ACR351" s="1"/>
      <c r="ACS351" s="1"/>
      <c r="ACT351" s="1"/>
      <c r="ACU351" s="1"/>
      <c r="ACV351" s="1"/>
      <c r="ACW351" s="1"/>
      <c r="ACX351" s="1"/>
      <c r="ACY351" s="1"/>
      <c r="ACZ351" s="1"/>
      <c r="ADA351" s="1"/>
    </row>
    <row r="352" spans="1:786" s="83" customFormat="1" ht="48" x14ac:dyDescent="0.3">
      <c r="A352" s="42">
        <v>3</v>
      </c>
      <c r="B352" s="46" t="s">
        <v>974</v>
      </c>
      <c r="C352" s="24" t="s">
        <v>56</v>
      </c>
      <c r="D352" s="25" t="s">
        <v>176</v>
      </c>
      <c r="E352" s="25" t="s">
        <v>194</v>
      </c>
      <c r="F352" s="25">
        <v>25</v>
      </c>
      <c r="G352" s="81"/>
      <c r="H352" s="25">
        <v>1</v>
      </c>
      <c r="I352" s="25" t="s">
        <v>51</v>
      </c>
      <c r="J352" s="25" t="s">
        <v>360</v>
      </c>
      <c r="K352" s="27">
        <v>1965</v>
      </c>
      <c r="L352" s="28">
        <v>23829</v>
      </c>
      <c r="M352" s="29"/>
      <c r="N352" s="30"/>
      <c r="O352" s="30"/>
      <c r="P352" s="31" t="s">
        <v>32</v>
      </c>
      <c r="Q352" s="136" t="s">
        <v>975</v>
      </c>
      <c r="R352" s="33"/>
      <c r="S352" s="34" t="str">
        <f t="shared" si="77"/>
        <v>Cu</v>
      </c>
      <c r="T352" s="35"/>
      <c r="U352" s="35"/>
      <c r="V352" s="35"/>
      <c r="W352" s="35"/>
      <c r="X352" s="35"/>
      <c r="Y352" s="35"/>
      <c r="Z352" s="35"/>
      <c r="AA352" s="1"/>
      <c r="AB352" s="36">
        <f t="shared" si="70"/>
        <v>0</v>
      </c>
      <c r="AC352" s="36">
        <f t="shared" si="71"/>
        <v>0</v>
      </c>
      <c r="AD352" s="36">
        <f t="shared" si="72"/>
        <v>0</v>
      </c>
      <c r="AE352" s="36">
        <f t="shared" si="78"/>
        <v>0</v>
      </c>
      <c r="AF352" s="37"/>
      <c r="AG352" s="37">
        <f t="shared" si="74"/>
        <v>0</v>
      </c>
      <c r="AH352" s="37">
        <f t="shared" si="75"/>
        <v>0</v>
      </c>
      <c r="AI352" s="37">
        <f t="shared" si="76"/>
        <v>0</v>
      </c>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c r="SQ352" s="1"/>
      <c r="SR352" s="1"/>
      <c r="SS352" s="1"/>
      <c r="ST352" s="1"/>
      <c r="SU352" s="1"/>
      <c r="SV352" s="1"/>
      <c r="SW352" s="1"/>
      <c r="SX352" s="1"/>
      <c r="SY352" s="1"/>
      <c r="SZ352" s="1"/>
      <c r="TA352" s="1"/>
      <c r="TB352" s="1"/>
      <c r="TC352" s="1"/>
      <c r="TD352" s="1"/>
      <c r="TE352" s="1"/>
      <c r="TF352" s="1"/>
      <c r="TG352" s="1"/>
      <c r="TH352" s="1"/>
      <c r="TI352" s="1"/>
      <c r="TJ352" s="1"/>
      <c r="TK352" s="1"/>
      <c r="TL352" s="1"/>
      <c r="TM352" s="1"/>
      <c r="TN352" s="1"/>
      <c r="TO352" s="1"/>
      <c r="TP352" s="1"/>
      <c r="TQ352" s="1"/>
      <c r="TR352" s="1"/>
      <c r="TS352" s="1"/>
      <c r="TT352" s="1"/>
      <c r="TU352" s="1"/>
      <c r="TV352" s="1"/>
      <c r="TW352" s="1"/>
      <c r="TX352" s="1"/>
      <c r="TY352" s="1"/>
      <c r="TZ352" s="1"/>
      <c r="UA352" s="1"/>
      <c r="UB352" s="1"/>
      <c r="UC352" s="1"/>
      <c r="UD352" s="1"/>
      <c r="UE352" s="1"/>
      <c r="UF352" s="1"/>
      <c r="UG352" s="1"/>
      <c r="UH352" s="1"/>
      <c r="UI352" s="1"/>
      <c r="UJ352" s="1"/>
      <c r="UK352" s="1"/>
      <c r="UL352" s="1"/>
      <c r="UM352" s="1"/>
      <c r="UN352" s="1"/>
      <c r="UO352" s="1"/>
      <c r="UP352" s="1"/>
      <c r="UQ352" s="1"/>
      <c r="UR352" s="1"/>
      <c r="US352" s="1"/>
      <c r="UT352" s="1"/>
      <c r="UU352" s="1"/>
      <c r="UV352" s="1"/>
      <c r="UW352" s="1"/>
      <c r="UX352" s="1"/>
      <c r="UY352" s="1"/>
      <c r="UZ352" s="1"/>
      <c r="VA352" s="1"/>
      <c r="VB352" s="1"/>
      <c r="VC352" s="1"/>
      <c r="VD352" s="1"/>
      <c r="VE352" s="1"/>
      <c r="VF352" s="1"/>
      <c r="VG352" s="1"/>
      <c r="VH352" s="1"/>
      <c r="VI352" s="1"/>
      <c r="VJ352" s="1"/>
      <c r="VK352" s="1"/>
      <c r="VL352" s="1"/>
      <c r="VM352" s="1"/>
      <c r="VN352" s="1"/>
      <c r="VO352" s="1"/>
      <c r="VP352" s="1"/>
      <c r="VQ352" s="1"/>
      <c r="VR352" s="1"/>
      <c r="VS352" s="1"/>
      <c r="VT352" s="1"/>
      <c r="VU352" s="1"/>
      <c r="VV352" s="1"/>
      <c r="VW352" s="1"/>
      <c r="VX352" s="1"/>
      <c r="VY352" s="1"/>
      <c r="VZ352" s="1"/>
      <c r="WA352" s="1"/>
      <c r="WB352" s="1"/>
      <c r="WC352" s="1"/>
      <c r="WD352" s="1"/>
      <c r="WE352" s="1"/>
      <c r="WF352" s="1"/>
      <c r="WG352" s="1"/>
      <c r="WH352" s="1"/>
      <c r="WI352" s="1"/>
      <c r="WJ352" s="1"/>
      <c r="WK352" s="1"/>
      <c r="WL352" s="1"/>
      <c r="WM352" s="1"/>
      <c r="WN352" s="1"/>
      <c r="WO352" s="1"/>
      <c r="WP352" s="1"/>
      <c r="WQ352" s="1"/>
      <c r="WR352" s="1"/>
      <c r="WS352" s="1"/>
      <c r="WT352" s="1"/>
      <c r="WU352" s="1"/>
      <c r="WV352" s="1"/>
      <c r="WW352" s="1"/>
      <c r="WX352" s="1"/>
      <c r="WY352" s="1"/>
      <c r="WZ352" s="1"/>
      <c r="XA352" s="1"/>
      <c r="XB352" s="1"/>
      <c r="XC352" s="1"/>
      <c r="XD352" s="1"/>
      <c r="XE352" s="1"/>
      <c r="XF352" s="1"/>
      <c r="XG352" s="1"/>
      <c r="XH352" s="1"/>
      <c r="XI352" s="1"/>
      <c r="XJ352" s="1"/>
      <c r="XK352" s="1"/>
      <c r="XL352" s="1"/>
      <c r="XM352" s="1"/>
      <c r="XN352" s="1"/>
      <c r="XO352" s="1"/>
      <c r="XP352" s="1"/>
      <c r="XQ352" s="1"/>
      <c r="XR352" s="1"/>
      <c r="XS352" s="1"/>
      <c r="XT352" s="1"/>
      <c r="XU352" s="1"/>
      <c r="XV352" s="1"/>
      <c r="XW352" s="1"/>
      <c r="XX352" s="1"/>
      <c r="XY352" s="1"/>
      <c r="XZ352" s="1"/>
      <c r="YA352" s="1"/>
      <c r="YB352" s="1"/>
      <c r="YC352" s="1"/>
      <c r="YD352" s="1"/>
      <c r="YE352" s="1"/>
      <c r="YF352" s="1"/>
      <c r="YG352" s="1"/>
      <c r="YH352" s="1"/>
      <c r="YI352" s="1"/>
      <c r="YJ352" s="1"/>
      <c r="YK352" s="1"/>
      <c r="YL352" s="1"/>
      <c r="YM352" s="1"/>
      <c r="YN352" s="1"/>
      <c r="YO352" s="1"/>
      <c r="YP352" s="1"/>
      <c r="YQ352" s="1"/>
      <c r="YR352" s="1"/>
      <c r="YS352" s="1"/>
      <c r="YT352" s="1"/>
      <c r="YU352" s="1"/>
      <c r="YV352" s="1"/>
      <c r="YW352" s="1"/>
      <c r="YX352" s="1"/>
      <c r="YY352" s="1"/>
      <c r="YZ352" s="1"/>
      <c r="ZA352" s="1"/>
      <c r="ZB352" s="1"/>
      <c r="ZC352" s="1"/>
      <c r="ZD352" s="1"/>
      <c r="ZE352" s="1"/>
      <c r="ZF352" s="1"/>
      <c r="ZG352" s="1"/>
      <c r="ZH352" s="1"/>
      <c r="ZI352" s="1"/>
      <c r="ZJ352" s="1"/>
      <c r="ZK352" s="1"/>
      <c r="ZL352" s="1"/>
      <c r="ZM352" s="1"/>
      <c r="ZN352" s="1"/>
      <c r="ZO352" s="1"/>
      <c r="ZP352" s="1"/>
      <c r="ZQ352" s="1"/>
      <c r="ZR352" s="1"/>
      <c r="ZS352" s="1"/>
      <c r="ZT352" s="1"/>
      <c r="ZU352" s="1"/>
      <c r="ZV352" s="1"/>
      <c r="ZW352" s="1"/>
      <c r="ZX352" s="1"/>
      <c r="ZY352" s="1"/>
      <c r="ZZ352" s="1"/>
      <c r="AAA352" s="1"/>
      <c r="AAB352" s="1"/>
      <c r="AAC352" s="1"/>
      <c r="AAD352" s="1"/>
      <c r="AAE352" s="1"/>
      <c r="AAF352" s="1"/>
      <c r="AAG352" s="1"/>
      <c r="AAH352" s="1"/>
      <c r="AAI352" s="1"/>
      <c r="AAJ352" s="1"/>
      <c r="AAK352" s="1"/>
      <c r="AAL352" s="1"/>
      <c r="AAM352" s="1"/>
      <c r="AAN352" s="1"/>
      <c r="AAO352" s="1"/>
      <c r="AAP352" s="1"/>
      <c r="AAQ352" s="1"/>
      <c r="AAR352" s="1"/>
      <c r="AAS352" s="1"/>
      <c r="AAT352" s="1"/>
      <c r="AAU352" s="1"/>
      <c r="AAV352" s="1"/>
      <c r="AAW352" s="1"/>
      <c r="AAX352" s="1"/>
      <c r="AAY352" s="1"/>
      <c r="AAZ352" s="1"/>
      <c r="ABA352" s="1"/>
      <c r="ABB352" s="1"/>
      <c r="ABC352" s="1"/>
      <c r="ABD352" s="1"/>
      <c r="ABE352" s="1"/>
      <c r="ABF352" s="1"/>
      <c r="ABG352" s="1"/>
      <c r="ABH352" s="1"/>
      <c r="ABI352" s="1"/>
      <c r="ABJ352" s="1"/>
      <c r="ABK352" s="1"/>
      <c r="ABL352" s="1"/>
      <c r="ABM352" s="1"/>
      <c r="ABN352" s="1"/>
      <c r="ABO352" s="1"/>
      <c r="ABP352" s="1"/>
      <c r="ABQ352" s="1"/>
      <c r="ABR352" s="1"/>
      <c r="ABS352" s="1"/>
      <c r="ABT352" s="1"/>
      <c r="ABU352" s="1"/>
      <c r="ABV352" s="1"/>
      <c r="ABW352" s="1"/>
      <c r="ABX352" s="1"/>
      <c r="ABY352" s="1"/>
      <c r="ABZ352" s="1"/>
      <c r="ACA352" s="1"/>
      <c r="ACB352" s="1"/>
      <c r="ACC352" s="1"/>
      <c r="ACD352" s="1"/>
      <c r="ACE352" s="1"/>
      <c r="ACF352" s="1"/>
      <c r="ACG352" s="1"/>
      <c r="ACH352" s="1"/>
      <c r="ACI352" s="1"/>
      <c r="ACJ352" s="1"/>
      <c r="ACK352" s="1"/>
      <c r="ACL352" s="1"/>
      <c r="ACM352" s="1"/>
      <c r="ACN352" s="1"/>
      <c r="ACO352" s="1"/>
      <c r="ACP352" s="1"/>
      <c r="ACQ352" s="1"/>
      <c r="ACR352" s="1"/>
      <c r="ACS352" s="1"/>
      <c r="ACT352" s="1"/>
      <c r="ACU352" s="1"/>
      <c r="ACV352" s="1"/>
      <c r="ACW352" s="1"/>
      <c r="ACX352" s="1"/>
      <c r="ACY352" s="1"/>
      <c r="ACZ352" s="1"/>
      <c r="ADA352" s="1"/>
    </row>
    <row r="353" spans="1:781" s="83" customFormat="1" ht="48" x14ac:dyDescent="0.3">
      <c r="A353" s="42">
        <v>3</v>
      </c>
      <c r="B353" s="46" t="s">
        <v>976</v>
      </c>
      <c r="C353" s="24" t="s">
        <v>56</v>
      </c>
      <c r="D353" s="25" t="s">
        <v>176</v>
      </c>
      <c r="E353" s="25" t="s">
        <v>194</v>
      </c>
      <c r="F353" s="25">
        <v>15</v>
      </c>
      <c r="G353" s="81">
        <v>30000</v>
      </c>
      <c r="H353" s="25">
        <v>1</v>
      </c>
      <c r="I353" s="25" t="s">
        <v>51</v>
      </c>
      <c r="J353" s="25" t="s">
        <v>360</v>
      </c>
      <c r="K353" s="27">
        <v>1965</v>
      </c>
      <c r="L353" s="28">
        <v>23829</v>
      </c>
      <c r="M353" s="29">
        <v>20000</v>
      </c>
      <c r="N353" s="30"/>
      <c r="O353" s="30"/>
      <c r="P353" s="31" t="s">
        <v>977</v>
      </c>
      <c r="Q353" s="136" t="s">
        <v>978</v>
      </c>
      <c r="R353" s="33"/>
      <c r="S353" s="34" t="str">
        <f t="shared" si="77"/>
        <v>Cu</v>
      </c>
      <c r="T353" s="35"/>
      <c r="U353" s="35"/>
      <c r="V353" s="35"/>
      <c r="W353" s="35"/>
      <c r="X353" s="35"/>
      <c r="Y353" s="35"/>
      <c r="Z353" s="35"/>
      <c r="AA353" s="1"/>
      <c r="AB353" s="36">
        <f t="shared" si="70"/>
        <v>1.0544891448251209E-2</v>
      </c>
      <c r="AC353" s="36">
        <f t="shared" si="71"/>
        <v>0</v>
      </c>
      <c r="AD353" s="36">
        <f t="shared" si="72"/>
        <v>0</v>
      </c>
      <c r="AE353" s="36">
        <f t="shared" si="78"/>
        <v>1.0544891448251209E-2</v>
      </c>
      <c r="AF353" s="37"/>
      <c r="AG353" s="37">
        <f t="shared" si="74"/>
        <v>0</v>
      </c>
      <c r="AH353" s="37">
        <f t="shared" si="75"/>
        <v>0</v>
      </c>
      <c r="AI353" s="37">
        <f t="shared" si="76"/>
        <v>1.0544891448251209E-2</v>
      </c>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row>
    <row r="354" spans="1:781" s="1" customFormat="1" ht="36" x14ac:dyDescent="0.3">
      <c r="A354" s="42">
        <v>3</v>
      </c>
      <c r="B354" s="46" t="s">
        <v>979</v>
      </c>
      <c r="C354" s="24" t="s">
        <v>56</v>
      </c>
      <c r="D354" s="25" t="s">
        <v>176</v>
      </c>
      <c r="E354" s="25" t="s">
        <v>194</v>
      </c>
      <c r="F354" s="25">
        <v>6</v>
      </c>
      <c r="G354" s="81"/>
      <c r="H354" s="25">
        <v>1</v>
      </c>
      <c r="I354" s="25" t="s">
        <v>44</v>
      </c>
      <c r="J354" s="25" t="s">
        <v>360</v>
      </c>
      <c r="K354" s="27">
        <v>1965</v>
      </c>
      <c r="L354" s="28">
        <v>23829</v>
      </c>
      <c r="M354" s="29"/>
      <c r="N354" s="30"/>
      <c r="O354" s="30"/>
      <c r="P354" s="31" t="s">
        <v>32</v>
      </c>
      <c r="Q354" s="136" t="s">
        <v>980</v>
      </c>
      <c r="R354" s="33"/>
      <c r="S354" s="34" t="str">
        <f t="shared" si="77"/>
        <v>Cu</v>
      </c>
      <c r="T354" s="35"/>
      <c r="U354" s="35"/>
      <c r="V354" s="35"/>
      <c r="W354" s="35"/>
      <c r="X354" s="35"/>
      <c r="Y354" s="35"/>
      <c r="Z354" s="35"/>
      <c r="AB354" s="36">
        <f t="shared" si="70"/>
        <v>0</v>
      </c>
      <c r="AC354" s="36">
        <f t="shared" si="71"/>
        <v>0</v>
      </c>
      <c r="AD354" s="36">
        <f t="shared" si="72"/>
        <v>0</v>
      </c>
      <c r="AE354" s="36">
        <f t="shared" si="78"/>
        <v>0</v>
      </c>
      <c r="AF354" s="37"/>
      <c r="AG354" s="37">
        <f t="shared" si="74"/>
        <v>0</v>
      </c>
      <c r="AH354" s="37">
        <f t="shared" si="75"/>
        <v>0</v>
      </c>
      <c r="AI354" s="37">
        <f t="shared" si="76"/>
        <v>0</v>
      </c>
    </row>
    <row r="355" spans="1:781" s="1" customFormat="1" ht="24" x14ac:dyDescent="0.3">
      <c r="A355" s="42">
        <v>3</v>
      </c>
      <c r="B355" s="46" t="s">
        <v>981</v>
      </c>
      <c r="C355" s="24" t="s">
        <v>56</v>
      </c>
      <c r="D355" s="25" t="s">
        <v>176</v>
      </c>
      <c r="E355" s="25" t="s">
        <v>194</v>
      </c>
      <c r="F355" s="25">
        <v>5</v>
      </c>
      <c r="G355" s="81"/>
      <c r="H355" s="25">
        <v>1</v>
      </c>
      <c r="I355" s="25" t="s">
        <v>51</v>
      </c>
      <c r="J355" s="25" t="s">
        <v>360</v>
      </c>
      <c r="K355" s="27">
        <v>1965</v>
      </c>
      <c r="L355" s="28">
        <v>23829</v>
      </c>
      <c r="M355" s="29"/>
      <c r="N355" s="30"/>
      <c r="O355" s="30"/>
      <c r="P355" s="31" t="s">
        <v>32</v>
      </c>
      <c r="Q355" s="136" t="s">
        <v>982</v>
      </c>
      <c r="R355" s="33"/>
      <c r="S355" s="34" t="str">
        <f t="shared" si="77"/>
        <v>Cu</v>
      </c>
      <c r="T355" s="35"/>
      <c r="U355" s="35"/>
      <c r="V355" s="35"/>
      <c r="W355" s="35"/>
      <c r="X355" s="35"/>
      <c r="Y355" s="35"/>
      <c r="Z355" s="35"/>
      <c r="AB355" s="36">
        <f t="shared" si="70"/>
        <v>0</v>
      </c>
      <c r="AC355" s="36">
        <f t="shared" si="71"/>
        <v>0</v>
      </c>
      <c r="AD355" s="36">
        <f t="shared" si="72"/>
        <v>0</v>
      </c>
      <c r="AE355" s="36">
        <f t="shared" si="78"/>
        <v>0</v>
      </c>
      <c r="AF355" s="37"/>
      <c r="AG355" s="37">
        <f t="shared" si="74"/>
        <v>0</v>
      </c>
      <c r="AH355" s="37">
        <f t="shared" si="75"/>
        <v>0</v>
      </c>
      <c r="AI355" s="37">
        <f t="shared" si="76"/>
        <v>0</v>
      </c>
    </row>
    <row r="356" spans="1:781" s="1" customFormat="1" ht="24" x14ac:dyDescent="0.3">
      <c r="A356" s="42">
        <v>3</v>
      </c>
      <c r="B356" s="46" t="s">
        <v>983</v>
      </c>
      <c r="C356" s="24" t="s">
        <v>56</v>
      </c>
      <c r="D356" s="25" t="s">
        <v>176</v>
      </c>
      <c r="E356" s="25"/>
      <c r="F356" s="25">
        <v>5</v>
      </c>
      <c r="G356" s="81"/>
      <c r="H356" s="25">
        <v>1</v>
      </c>
      <c r="I356" s="25" t="s">
        <v>51</v>
      </c>
      <c r="J356" s="25" t="s">
        <v>360</v>
      </c>
      <c r="K356" s="27">
        <v>1965</v>
      </c>
      <c r="L356" s="28">
        <v>23829</v>
      </c>
      <c r="M356" s="29"/>
      <c r="N356" s="30"/>
      <c r="O356" s="30"/>
      <c r="P356" s="31" t="s">
        <v>32</v>
      </c>
      <c r="Q356" s="136" t="s">
        <v>984</v>
      </c>
      <c r="R356" s="33"/>
      <c r="S356" s="34" t="str">
        <f t="shared" si="77"/>
        <v>Cu</v>
      </c>
      <c r="T356" s="35"/>
      <c r="U356" s="35"/>
      <c r="V356" s="35"/>
      <c r="W356" s="35"/>
      <c r="X356" s="35"/>
      <c r="Y356" s="35"/>
      <c r="Z356" s="35"/>
      <c r="AB356" s="36">
        <f t="shared" si="70"/>
        <v>0</v>
      </c>
      <c r="AC356" s="36">
        <f t="shared" si="71"/>
        <v>0</v>
      </c>
      <c r="AD356" s="36">
        <f t="shared" si="72"/>
        <v>0</v>
      </c>
      <c r="AE356" s="36">
        <f t="shared" si="78"/>
        <v>0</v>
      </c>
      <c r="AF356" s="37"/>
      <c r="AG356" s="37">
        <f t="shared" si="74"/>
        <v>0</v>
      </c>
      <c r="AH356" s="37">
        <f t="shared" si="75"/>
        <v>0</v>
      </c>
      <c r="AI356" s="37">
        <f t="shared" si="76"/>
        <v>0</v>
      </c>
    </row>
    <row r="357" spans="1:781" s="117" customFormat="1" ht="24" x14ac:dyDescent="0.3">
      <c r="A357" s="42">
        <v>3</v>
      </c>
      <c r="B357" s="46" t="s">
        <v>985</v>
      </c>
      <c r="C357" s="24" t="s">
        <v>56</v>
      </c>
      <c r="D357" s="25" t="s">
        <v>176</v>
      </c>
      <c r="E357" s="25" t="s">
        <v>194</v>
      </c>
      <c r="F357" s="25">
        <v>5</v>
      </c>
      <c r="G357" s="81"/>
      <c r="H357" s="25">
        <v>1</v>
      </c>
      <c r="I357" s="25" t="s">
        <v>51</v>
      </c>
      <c r="J357" s="25" t="s">
        <v>360</v>
      </c>
      <c r="K357" s="27">
        <v>1965</v>
      </c>
      <c r="L357" s="28">
        <v>23829</v>
      </c>
      <c r="M357" s="29"/>
      <c r="N357" s="30"/>
      <c r="O357" s="30"/>
      <c r="P357" s="31" t="s">
        <v>32</v>
      </c>
      <c r="Q357" s="136" t="s">
        <v>986</v>
      </c>
      <c r="R357" s="33"/>
      <c r="S357" s="34" t="str">
        <f t="shared" si="77"/>
        <v>Cu</v>
      </c>
      <c r="T357" s="35"/>
      <c r="U357" s="35"/>
      <c r="V357" s="35"/>
      <c r="W357" s="35"/>
      <c r="X357" s="35"/>
      <c r="Y357" s="35"/>
      <c r="Z357" s="35"/>
      <c r="AA357" s="1"/>
      <c r="AB357" s="36">
        <f t="shared" si="70"/>
        <v>0</v>
      </c>
      <c r="AC357" s="36">
        <f t="shared" si="71"/>
        <v>0</v>
      </c>
      <c r="AD357" s="36">
        <f t="shared" si="72"/>
        <v>0</v>
      </c>
      <c r="AE357" s="36">
        <f t="shared" si="78"/>
        <v>0</v>
      </c>
      <c r="AF357" s="37"/>
      <c r="AG357" s="37">
        <f t="shared" si="74"/>
        <v>0</v>
      </c>
      <c r="AH357" s="37">
        <f t="shared" si="75"/>
        <v>0</v>
      </c>
      <c r="AI357" s="37">
        <f t="shared" si="76"/>
        <v>0</v>
      </c>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c r="SR357" s="1"/>
      <c r="SS357" s="1"/>
      <c r="ST357" s="1"/>
      <c r="SU357" s="1"/>
      <c r="SV357" s="1"/>
      <c r="SW357" s="1"/>
      <c r="SX357" s="1"/>
      <c r="SY357" s="1"/>
      <c r="SZ357" s="1"/>
      <c r="TA357" s="1"/>
      <c r="TB357" s="1"/>
      <c r="TC357" s="1"/>
      <c r="TD357" s="1"/>
      <c r="TE357" s="1"/>
      <c r="TF357" s="1"/>
      <c r="TG357" s="1"/>
      <c r="TH357" s="1"/>
      <c r="TI357" s="1"/>
      <c r="TJ357" s="1"/>
      <c r="TK357" s="1"/>
      <c r="TL357" s="1"/>
      <c r="TM357" s="1"/>
      <c r="TN357" s="1"/>
      <c r="TO357" s="1"/>
      <c r="TP357" s="1"/>
      <c r="TQ357" s="1"/>
      <c r="TR357" s="1"/>
      <c r="TS357" s="1"/>
      <c r="TT357" s="1"/>
      <c r="TU357" s="1"/>
      <c r="TV357" s="1"/>
      <c r="TW357" s="1"/>
      <c r="TX357" s="1"/>
      <c r="TY357" s="1"/>
      <c r="TZ357" s="1"/>
      <c r="UA357" s="1"/>
      <c r="UB357" s="1"/>
      <c r="UC357" s="1"/>
      <c r="UD357" s="1"/>
      <c r="UE357" s="1"/>
      <c r="UF357" s="1"/>
      <c r="UG357" s="1"/>
      <c r="UH357" s="1"/>
      <c r="UI357" s="1"/>
      <c r="UJ357" s="1"/>
      <c r="UK357" s="1"/>
      <c r="UL357" s="1"/>
      <c r="UM357" s="1"/>
      <c r="UN357" s="1"/>
      <c r="UO357" s="1"/>
      <c r="UP357" s="1"/>
      <c r="UQ357" s="1"/>
      <c r="UR357" s="1"/>
      <c r="US357" s="1"/>
      <c r="UT357" s="1"/>
      <c r="UU357" s="1"/>
      <c r="UV357" s="1"/>
      <c r="UW357" s="1"/>
      <c r="UX357" s="1"/>
      <c r="UY357" s="1"/>
      <c r="UZ357" s="1"/>
      <c r="VA357" s="1"/>
      <c r="VB357" s="1"/>
      <c r="VC357" s="1"/>
      <c r="VD357" s="1"/>
      <c r="VE357" s="1"/>
      <c r="VF357" s="1"/>
      <c r="VG357" s="1"/>
      <c r="VH357" s="1"/>
      <c r="VI357" s="1"/>
      <c r="VJ357" s="1"/>
      <c r="VK357" s="1"/>
      <c r="VL357" s="1"/>
      <c r="VM357" s="1"/>
      <c r="VN357" s="1"/>
      <c r="VO357" s="1"/>
      <c r="VP357" s="1"/>
      <c r="VQ357" s="1"/>
      <c r="VR357" s="1"/>
      <c r="VS357" s="1"/>
      <c r="VT357" s="1"/>
      <c r="VU357" s="1"/>
      <c r="VV357" s="1"/>
      <c r="VW357" s="1"/>
      <c r="VX357" s="1"/>
      <c r="VY357" s="1"/>
      <c r="VZ357" s="1"/>
      <c r="WA357" s="1"/>
      <c r="WB357" s="1"/>
      <c r="WC357" s="1"/>
      <c r="WD357" s="1"/>
      <c r="WE357" s="1"/>
      <c r="WF357" s="1"/>
      <c r="WG357" s="1"/>
      <c r="WH357" s="1"/>
      <c r="WI357" s="1"/>
      <c r="WJ357" s="1"/>
      <c r="WK357" s="1"/>
      <c r="WL357" s="1"/>
      <c r="WM357" s="1"/>
      <c r="WN357" s="1"/>
      <c r="WO357" s="1"/>
      <c r="WP357" s="1"/>
      <c r="WQ357" s="1"/>
      <c r="WR357" s="1"/>
      <c r="WS357" s="1"/>
      <c r="WT357" s="1"/>
      <c r="WU357" s="1"/>
      <c r="WV357" s="1"/>
      <c r="WW357" s="1"/>
      <c r="WX357" s="1"/>
      <c r="WY357" s="1"/>
      <c r="WZ357" s="1"/>
      <c r="XA357" s="1"/>
      <c r="XB357" s="1"/>
      <c r="XC357" s="1"/>
      <c r="XD357" s="1"/>
      <c r="XE357" s="1"/>
      <c r="XF357" s="1"/>
      <c r="XG357" s="1"/>
      <c r="XH357" s="1"/>
      <c r="XI357" s="1"/>
      <c r="XJ357" s="1"/>
      <c r="XK357" s="1"/>
      <c r="XL357" s="1"/>
      <c r="XM357" s="1"/>
      <c r="XN357" s="1"/>
      <c r="XO357" s="1"/>
      <c r="XP357" s="1"/>
      <c r="XQ357" s="1"/>
      <c r="XR357" s="1"/>
      <c r="XS357" s="1"/>
      <c r="XT357" s="1"/>
      <c r="XU357" s="1"/>
      <c r="XV357" s="1"/>
      <c r="XW357" s="1"/>
      <c r="XX357" s="1"/>
      <c r="XY357" s="1"/>
      <c r="XZ357" s="1"/>
      <c r="YA357" s="1"/>
      <c r="YB357" s="1"/>
      <c r="YC357" s="1"/>
      <c r="YD357" s="1"/>
      <c r="YE357" s="1"/>
      <c r="YF357" s="1"/>
      <c r="YG357" s="1"/>
      <c r="YH357" s="1"/>
      <c r="YI357" s="1"/>
      <c r="YJ357" s="1"/>
      <c r="YK357" s="1"/>
      <c r="YL357" s="1"/>
      <c r="YM357" s="1"/>
      <c r="YN357" s="1"/>
      <c r="YO357" s="1"/>
      <c r="YP357" s="1"/>
      <c r="YQ357" s="1"/>
      <c r="YR357" s="1"/>
      <c r="YS357" s="1"/>
      <c r="YT357" s="1"/>
      <c r="YU357" s="1"/>
      <c r="YV357" s="1"/>
      <c r="YW357" s="1"/>
      <c r="YX357" s="1"/>
      <c r="YY357" s="1"/>
      <c r="YZ357" s="1"/>
      <c r="ZA357" s="1"/>
      <c r="ZB357" s="1"/>
      <c r="ZC357" s="1"/>
      <c r="ZD357" s="1"/>
      <c r="ZE357" s="1"/>
      <c r="ZF357" s="1"/>
      <c r="ZG357" s="1"/>
      <c r="ZH357" s="1"/>
      <c r="ZI357" s="1"/>
      <c r="ZJ357" s="1"/>
      <c r="ZK357" s="1"/>
      <c r="ZL357" s="1"/>
      <c r="ZM357" s="1"/>
      <c r="ZN357" s="1"/>
      <c r="ZO357" s="1"/>
      <c r="ZP357" s="1"/>
      <c r="ZQ357" s="1"/>
      <c r="ZR357" s="1"/>
      <c r="ZS357" s="1"/>
      <c r="ZT357" s="1"/>
      <c r="ZU357" s="1"/>
      <c r="ZV357" s="1"/>
      <c r="ZW357" s="1"/>
      <c r="ZX357" s="1"/>
      <c r="ZY357" s="1"/>
      <c r="ZZ357" s="1"/>
      <c r="AAA357" s="1"/>
      <c r="AAB357" s="1"/>
      <c r="AAC357" s="1"/>
      <c r="AAD357" s="1"/>
      <c r="AAE357" s="1"/>
      <c r="AAF357" s="1"/>
      <c r="AAG357" s="1"/>
      <c r="AAH357" s="1"/>
      <c r="AAI357" s="1"/>
      <c r="AAJ357" s="1"/>
      <c r="AAK357" s="1"/>
      <c r="AAL357" s="1"/>
      <c r="AAM357" s="1"/>
      <c r="AAN357" s="1"/>
      <c r="AAO357" s="1"/>
      <c r="AAP357" s="1"/>
      <c r="AAQ357" s="1"/>
      <c r="AAR357" s="1"/>
      <c r="AAS357" s="1"/>
      <c r="AAT357" s="1"/>
      <c r="AAU357" s="1"/>
      <c r="AAV357" s="1"/>
      <c r="AAW357" s="1"/>
      <c r="AAX357" s="1"/>
      <c r="AAY357" s="1"/>
      <c r="AAZ357" s="1"/>
      <c r="ABA357" s="1"/>
      <c r="ABB357" s="1"/>
      <c r="ABC357" s="1"/>
      <c r="ABD357" s="1"/>
      <c r="ABE357" s="1"/>
      <c r="ABF357" s="1"/>
      <c r="ABG357" s="1"/>
      <c r="ABH357" s="1"/>
      <c r="ABI357" s="1"/>
      <c r="ABJ357" s="1"/>
      <c r="ABK357" s="1"/>
      <c r="ABL357" s="1"/>
      <c r="ABM357" s="1"/>
      <c r="ABN357" s="1"/>
      <c r="ABO357" s="1"/>
      <c r="ABP357" s="1"/>
      <c r="ABQ357" s="1"/>
      <c r="ABR357" s="1"/>
      <c r="ABS357" s="1"/>
      <c r="ABT357" s="1"/>
      <c r="ABU357" s="1"/>
      <c r="ABV357" s="1"/>
      <c r="ABW357" s="1"/>
      <c r="ABX357" s="1"/>
      <c r="ABY357" s="1"/>
      <c r="ABZ357" s="1"/>
      <c r="ACA357" s="1"/>
      <c r="ACB357" s="1"/>
      <c r="ACC357" s="1"/>
      <c r="ACD357" s="1"/>
      <c r="ACE357" s="1"/>
      <c r="ACF357" s="1"/>
      <c r="ACG357" s="1"/>
      <c r="ACH357" s="1"/>
      <c r="ACI357" s="1"/>
      <c r="ACJ357" s="1"/>
      <c r="ACK357" s="1"/>
      <c r="ACL357" s="1"/>
      <c r="ACM357" s="1"/>
      <c r="ACN357" s="1"/>
      <c r="ACO357" s="1"/>
      <c r="ACP357" s="1"/>
      <c r="ACQ357" s="1"/>
      <c r="ACR357" s="1"/>
      <c r="ACS357" s="1"/>
      <c r="ACT357" s="1"/>
      <c r="ACU357" s="1"/>
      <c r="ACV357" s="1"/>
      <c r="ACW357" s="1"/>
      <c r="ACX357" s="1"/>
      <c r="ACY357" s="1"/>
      <c r="ACZ357" s="1"/>
      <c r="ADA357" s="1"/>
    </row>
    <row r="358" spans="1:781" s="1" customFormat="1" ht="48" x14ac:dyDescent="0.3">
      <c r="A358" s="42">
        <v>3</v>
      </c>
      <c r="B358" s="46" t="s">
        <v>987</v>
      </c>
      <c r="C358" s="24" t="s">
        <v>56</v>
      </c>
      <c r="D358" s="25" t="s">
        <v>176</v>
      </c>
      <c r="E358" s="25" t="s">
        <v>194</v>
      </c>
      <c r="F358" s="25">
        <v>20</v>
      </c>
      <c r="G358" s="81">
        <v>500000</v>
      </c>
      <c r="H358" s="25">
        <v>1</v>
      </c>
      <c r="I358" s="25" t="s">
        <v>44</v>
      </c>
      <c r="J358" s="25" t="s">
        <v>360</v>
      </c>
      <c r="K358" s="27">
        <v>1965</v>
      </c>
      <c r="L358" s="97">
        <v>23829</v>
      </c>
      <c r="M358" s="29">
        <v>85000</v>
      </c>
      <c r="N358" s="30">
        <v>5</v>
      </c>
      <c r="O358" s="30"/>
      <c r="P358" s="31" t="s">
        <v>503</v>
      </c>
      <c r="Q358" s="32" t="s">
        <v>988</v>
      </c>
      <c r="R358" s="33"/>
      <c r="S358" s="34" t="str">
        <f t="shared" si="77"/>
        <v>Cu</v>
      </c>
      <c r="T358" s="35"/>
      <c r="U358" s="35"/>
      <c r="V358" s="35"/>
      <c r="W358" s="35"/>
      <c r="X358" s="35"/>
      <c r="Y358" s="35"/>
      <c r="Z358" s="35"/>
      <c r="AB358" s="36">
        <f t="shared" si="70"/>
        <v>4.4815788655067634E-2</v>
      </c>
      <c r="AC358" s="36">
        <f t="shared" si="71"/>
        <v>0.12820512820512819</v>
      </c>
      <c r="AD358" s="36">
        <f t="shared" si="72"/>
        <v>0</v>
      </c>
      <c r="AE358" s="36">
        <f t="shared" si="78"/>
        <v>0.17302091686019583</v>
      </c>
      <c r="AF358" s="37"/>
      <c r="AG358" s="37">
        <f t="shared" si="74"/>
        <v>0</v>
      </c>
      <c r="AH358" s="37">
        <f t="shared" si="75"/>
        <v>0</v>
      </c>
      <c r="AI358" s="37">
        <f t="shared" si="76"/>
        <v>0.17302091686019583</v>
      </c>
    </row>
    <row r="359" spans="1:781" s="1" customFormat="1" ht="36" x14ac:dyDescent="0.3">
      <c r="A359" s="42">
        <v>3</v>
      </c>
      <c r="B359" s="46" t="s">
        <v>989</v>
      </c>
      <c r="C359" s="24" t="s">
        <v>56</v>
      </c>
      <c r="D359" s="25" t="s">
        <v>176</v>
      </c>
      <c r="E359" s="25" t="s">
        <v>194</v>
      </c>
      <c r="F359" s="25">
        <v>46</v>
      </c>
      <c r="G359" s="81"/>
      <c r="H359" s="25">
        <v>1</v>
      </c>
      <c r="I359" s="25" t="s">
        <v>51</v>
      </c>
      <c r="J359" s="25" t="s">
        <v>360</v>
      </c>
      <c r="K359" s="27">
        <v>1965</v>
      </c>
      <c r="L359" s="97">
        <v>23829</v>
      </c>
      <c r="M359" s="29"/>
      <c r="N359" s="30"/>
      <c r="O359" s="30"/>
      <c r="P359" s="31" t="s">
        <v>32</v>
      </c>
      <c r="Q359" s="32" t="s">
        <v>990</v>
      </c>
      <c r="R359" s="33"/>
      <c r="S359" s="34" t="str">
        <f t="shared" si="77"/>
        <v>Cu</v>
      </c>
      <c r="T359" s="35"/>
      <c r="U359" s="35"/>
      <c r="V359" s="35"/>
      <c r="W359" s="35"/>
      <c r="X359" s="35"/>
      <c r="Y359" s="35"/>
      <c r="Z359" s="35"/>
      <c r="AB359" s="36">
        <f t="shared" si="70"/>
        <v>0</v>
      </c>
      <c r="AC359" s="36">
        <f t="shared" si="71"/>
        <v>0</v>
      </c>
      <c r="AD359" s="36">
        <f t="shared" si="72"/>
        <v>0</v>
      </c>
      <c r="AE359" s="36">
        <f t="shared" si="78"/>
        <v>0</v>
      </c>
      <c r="AF359" s="37"/>
      <c r="AG359" s="37">
        <f t="shared" si="74"/>
        <v>0</v>
      </c>
      <c r="AH359" s="37">
        <f t="shared" si="75"/>
        <v>0</v>
      </c>
      <c r="AI359" s="37">
        <f t="shared" si="76"/>
        <v>0</v>
      </c>
    </row>
    <row r="360" spans="1:781" s="1" customFormat="1" ht="36" x14ac:dyDescent="0.3">
      <c r="A360" s="42">
        <v>3</v>
      </c>
      <c r="B360" s="46" t="s">
        <v>991</v>
      </c>
      <c r="C360" s="24" t="s">
        <v>56</v>
      </c>
      <c r="D360" s="25" t="s">
        <v>176</v>
      </c>
      <c r="E360" s="25" t="s">
        <v>194</v>
      </c>
      <c r="F360" s="25">
        <v>46</v>
      </c>
      <c r="G360" s="81"/>
      <c r="H360" s="25">
        <v>1</v>
      </c>
      <c r="I360" s="25" t="s">
        <v>51</v>
      </c>
      <c r="J360" s="25" t="s">
        <v>360</v>
      </c>
      <c r="K360" s="27">
        <v>1965</v>
      </c>
      <c r="L360" s="97">
        <v>23829</v>
      </c>
      <c r="M360" s="29"/>
      <c r="N360" s="30"/>
      <c r="O360" s="30"/>
      <c r="P360" s="31" t="s">
        <v>32</v>
      </c>
      <c r="Q360" s="32" t="s">
        <v>992</v>
      </c>
      <c r="R360" s="33"/>
      <c r="S360" s="34" t="str">
        <f t="shared" si="77"/>
        <v>Cu</v>
      </c>
      <c r="T360" s="35"/>
      <c r="U360" s="35"/>
      <c r="V360" s="35"/>
      <c r="W360" s="35"/>
      <c r="X360" s="35"/>
      <c r="Y360" s="35"/>
      <c r="Z360" s="35"/>
      <c r="AB360" s="36">
        <f t="shared" si="70"/>
        <v>0</v>
      </c>
      <c r="AC360" s="36">
        <f t="shared" si="71"/>
        <v>0</v>
      </c>
      <c r="AD360" s="36">
        <f t="shared" si="72"/>
        <v>0</v>
      </c>
      <c r="AE360" s="36">
        <f t="shared" si="78"/>
        <v>0</v>
      </c>
      <c r="AF360" s="37"/>
      <c r="AG360" s="37">
        <f t="shared" si="74"/>
        <v>0</v>
      </c>
      <c r="AH360" s="37">
        <f t="shared" si="75"/>
        <v>0</v>
      </c>
      <c r="AI360" s="37">
        <f t="shared" si="76"/>
        <v>0</v>
      </c>
    </row>
    <row r="361" spans="1:781" s="1" customFormat="1" ht="15.6" x14ac:dyDescent="0.3">
      <c r="A361" s="42">
        <v>3</v>
      </c>
      <c r="B361" s="46" t="s">
        <v>993</v>
      </c>
      <c r="C361" s="24" t="s">
        <v>239</v>
      </c>
      <c r="D361" s="25"/>
      <c r="E361" s="25"/>
      <c r="F361" s="25"/>
      <c r="G361" s="81"/>
      <c r="H361" s="25">
        <v>1</v>
      </c>
      <c r="I361" s="25" t="s">
        <v>44</v>
      </c>
      <c r="J361" s="25" t="s">
        <v>208</v>
      </c>
      <c r="K361" s="27">
        <v>1965</v>
      </c>
      <c r="L361" s="93">
        <v>1965</v>
      </c>
      <c r="M361" s="29"/>
      <c r="N361" s="30"/>
      <c r="O361" s="30"/>
      <c r="P361" s="31" t="s">
        <v>32</v>
      </c>
      <c r="Q361" s="32" t="s">
        <v>994</v>
      </c>
      <c r="R361" s="33" t="s">
        <v>398</v>
      </c>
      <c r="S361" s="34" t="str">
        <f t="shared" si="77"/>
        <v>P</v>
      </c>
      <c r="T361" s="35"/>
      <c r="U361" s="35"/>
      <c r="V361" s="35"/>
      <c r="W361" s="35"/>
      <c r="X361" s="35"/>
      <c r="Y361" s="35"/>
      <c r="Z361" s="35"/>
      <c r="AB361" s="36">
        <f t="shared" si="70"/>
        <v>0</v>
      </c>
      <c r="AC361" s="36">
        <f t="shared" si="71"/>
        <v>0</v>
      </c>
      <c r="AD361" s="36">
        <f t="shared" si="72"/>
        <v>0</v>
      </c>
      <c r="AE361" s="36">
        <f t="shared" si="78"/>
        <v>0</v>
      </c>
      <c r="AF361" s="37"/>
      <c r="AG361" s="37">
        <f t="shared" si="74"/>
        <v>0</v>
      </c>
      <c r="AH361" s="37">
        <f t="shared" si="75"/>
        <v>0</v>
      </c>
      <c r="AI361" s="37">
        <f t="shared" si="76"/>
        <v>0</v>
      </c>
    </row>
    <row r="362" spans="1:781" s="1" customFormat="1" ht="60" x14ac:dyDescent="0.3">
      <c r="A362" s="42">
        <v>3</v>
      </c>
      <c r="B362" s="46" t="s">
        <v>995</v>
      </c>
      <c r="C362" s="24" t="s">
        <v>421</v>
      </c>
      <c r="D362" s="25" t="s">
        <v>400</v>
      </c>
      <c r="E362" s="25" t="s">
        <v>330</v>
      </c>
      <c r="F362" s="25">
        <v>12</v>
      </c>
      <c r="G362" s="81"/>
      <c r="H362" s="25">
        <v>1</v>
      </c>
      <c r="I362" s="25" t="s">
        <v>44</v>
      </c>
      <c r="J362" s="25" t="s">
        <v>218</v>
      </c>
      <c r="K362" s="27">
        <v>1965</v>
      </c>
      <c r="L362" s="93">
        <v>1965</v>
      </c>
      <c r="M362" s="29"/>
      <c r="N362" s="30"/>
      <c r="O362" s="30"/>
      <c r="P362" s="31" t="s">
        <v>32</v>
      </c>
      <c r="Q362" s="32" t="s">
        <v>996</v>
      </c>
      <c r="R362" s="33"/>
      <c r="S362" s="34" t="str">
        <f t="shared" si="77"/>
        <v>?</v>
      </c>
      <c r="T362" s="35"/>
      <c r="U362" s="35"/>
      <c r="V362" s="35"/>
      <c r="W362" s="35"/>
      <c r="X362" s="35"/>
      <c r="Y362" s="35"/>
      <c r="Z362" s="35"/>
      <c r="AB362" s="36">
        <f t="shared" si="70"/>
        <v>0</v>
      </c>
      <c r="AC362" s="36">
        <f t="shared" si="71"/>
        <v>0</v>
      </c>
      <c r="AD362" s="36">
        <f t="shared" si="72"/>
        <v>0</v>
      </c>
      <c r="AE362" s="36">
        <f t="shared" si="78"/>
        <v>0</v>
      </c>
      <c r="AF362" s="37"/>
      <c r="AG362" s="37">
        <f t="shared" si="74"/>
        <v>0</v>
      </c>
      <c r="AH362" s="37">
        <f t="shared" si="75"/>
        <v>0</v>
      </c>
      <c r="AI362" s="37">
        <f t="shared" si="76"/>
        <v>0</v>
      </c>
    </row>
    <row r="363" spans="1:781" s="65" customFormat="1" ht="36" x14ac:dyDescent="0.3">
      <c r="A363" s="42">
        <v>3</v>
      </c>
      <c r="B363" s="46" t="s">
        <v>802</v>
      </c>
      <c r="C363" s="24" t="s">
        <v>239</v>
      </c>
      <c r="D363" s="25" t="s">
        <v>43</v>
      </c>
      <c r="E363" s="25" t="s">
        <v>330</v>
      </c>
      <c r="F363" s="25">
        <v>18</v>
      </c>
      <c r="G363" s="81"/>
      <c r="H363" s="25">
        <v>1</v>
      </c>
      <c r="I363" s="25" t="s">
        <v>44</v>
      </c>
      <c r="J363" s="25" t="s">
        <v>100</v>
      </c>
      <c r="K363" s="27">
        <v>1965</v>
      </c>
      <c r="L363" s="93">
        <v>1965</v>
      </c>
      <c r="M363" s="29"/>
      <c r="N363" s="30"/>
      <c r="O363" s="30"/>
      <c r="P363" s="31" t="s">
        <v>32</v>
      </c>
      <c r="Q363" s="32" t="s">
        <v>997</v>
      </c>
      <c r="R363" s="33" t="s">
        <v>398</v>
      </c>
      <c r="S363" s="34" t="str">
        <f t="shared" si="77"/>
        <v>P</v>
      </c>
      <c r="T363" s="35"/>
      <c r="U363" s="35"/>
      <c r="V363" s="35"/>
      <c r="W363" s="35"/>
      <c r="X363" s="35"/>
      <c r="Y363" s="35"/>
      <c r="Z363" s="35"/>
      <c r="AA363" s="1"/>
      <c r="AB363" s="36">
        <f t="shared" si="70"/>
        <v>0</v>
      </c>
      <c r="AC363" s="36">
        <f t="shared" si="71"/>
        <v>0</v>
      </c>
      <c r="AD363" s="36">
        <f t="shared" si="72"/>
        <v>0</v>
      </c>
      <c r="AE363" s="36">
        <f t="shared" si="78"/>
        <v>0</v>
      </c>
      <c r="AF363" s="37"/>
      <c r="AG363" s="37">
        <f t="shared" si="74"/>
        <v>0</v>
      </c>
      <c r="AH363" s="37">
        <f t="shared" si="75"/>
        <v>0</v>
      </c>
      <c r="AI363" s="37">
        <f t="shared" si="76"/>
        <v>0</v>
      </c>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
      <c r="QV363" s="1"/>
      <c r="QW363" s="1"/>
      <c r="QX363" s="1"/>
      <c r="QY363" s="1"/>
      <c r="QZ363" s="1"/>
      <c r="RA363" s="1"/>
      <c r="RB363" s="1"/>
      <c r="RC363" s="1"/>
      <c r="RD363" s="1"/>
      <c r="RE363" s="1"/>
      <c r="RF363" s="1"/>
      <c r="RG363" s="1"/>
      <c r="RH363" s="1"/>
      <c r="RI363" s="1"/>
      <c r="RJ363" s="1"/>
      <c r="RK363" s="1"/>
      <c r="RL363" s="1"/>
      <c r="RM363" s="1"/>
      <c r="RN363" s="1"/>
      <c r="RO363" s="1"/>
      <c r="RP363" s="1"/>
      <c r="RQ363" s="1"/>
      <c r="RR363" s="1"/>
      <c r="RS363" s="1"/>
      <c r="RT363" s="1"/>
      <c r="RU363" s="1"/>
      <c r="RV363" s="1"/>
      <c r="RW363" s="1"/>
      <c r="RX363" s="1"/>
      <c r="RY363" s="1"/>
      <c r="RZ363" s="1"/>
      <c r="SA363" s="1"/>
      <c r="SB363" s="1"/>
      <c r="SC363" s="1"/>
      <c r="SD363" s="1"/>
      <c r="SE363" s="1"/>
      <c r="SF363" s="1"/>
      <c r="SG363" s="1"/>
      <c r="SH363" s="1"/>
      <c r="SI363" s="1"/>
      <c r="SJ363" s="1"/>
      <c r="SK363" s="1"/>
      <c r="SL363" s="1"/>
      <c r="SM363" s="1"/>
      <c r="SN363" s="1"/>
      <c r="SO363" s="1"/>
      <c r="SP363" s="1"/>
      <c r="SQ363" s="1"/>
      <c r="SR363" s="1"/>
      <c r="SS363" s="1"/>
      <c r="ST363" s="1"/>
      <c r="SU363" s="1"/>
      <c r="SV363" s="1"/>
      <c r="SW363" s="1"/>
      <c r="SX363" s="1"/>
      <c r="SY363" s="1"/>
      <c r="SZ363" s="1"/>
      <c r="TA363" s="1"/>
      <c r="TB363" s="1"/>
      <c r="TC363" s="1"/>
      <c r="TD363" s="1"/>
      <c r="TE363" s="1"/>
      <c r="TF363" s="1"/>
      <c r="TG363" s="1"/>
      <c r="TH363" s="1"/>
      <c r="TI363" s="1"/>
      <c r="TJ363" s="1"/>
      <c r="TK363" s="1"/>
      <c r="TL363" s="1"/>
      <c r="TM363" s="1"/>
      <c r="TN363" s="1"/>
      <c r="TO363" s="1"/>
      <c r="TP363" s="1"/>
      <c r="TQ363" s="1"/>
      <c r="TR363" s="1"/>
      <c r="TS363" s="1"/>
      <c r="TT363" s="1"/>
      <c r="TU363" s="1"/>
      <c r="TV363" s="1"/>
      <c r="TW363" s="1"/>
      <c r="TX363" s="1"/>
      <c r="TY363" s="1"/>
      <c r="TZ363" s="1"/>
      <c r="UA363" s="1"/>
      <c r="UB363" s="1"/>
      <c r="UC363" s="1"/>
      <c r="UD363" s="1"/>
      <c r="UE363" s="1"/>
      <c r="UF363" s="1"/>
      <c r="UG363" s="1"/>
      <c r="UH363" s="1"/>
      <c r="UI363" s="1"/>
      <c r="UJ363" s="1"/>
      <c r="UK363" s="1"/>
      <c r="UL363" s="1"/>
      <c r="UM363" s="1"/>
      <c r="UN363" s="1"/>
      <c r="UO363" s="1"/>
      <c r="UP363" s="1"/>
      <c r="UQ363" s="1"/>
      <c r="UR363" s="1"/>
      <c r="US363" s="1"/>
      <c r="UT363" s="1"/>
      <c r="UU363" s="1"/>
      <c r="UV363" s="1"/>
      <c r="UW363" s="1"/>
      <c r="UX363" s="1"/>
      <c r="UY363" s="1"/>
      <c r="UZ363" s="1"/>
      <c r="VA363" s="1"/>
      <c r="VB363" s="1"/>
      <c r="VC363" s="1"/>
      <c r="VD363" s="1"/>
      <c r="VE363" s="1"/>
      <c r="VF363" s="1"/>
      <c r="VG363" s="1"/>
      <c r="VH363" s="1"/>
      <c r="VI363" s="1"/>
      <c r="VJ363" s="1"/>
      <c r="VK363" s="1"/>
      <c r="VL363" s="1"/>
      <c r="VM363" s="1"/>
      <c r="VN363" s="1"/>
      <c r="VO363" s="1"/>
      <c r="VP363" s="1"/>
      <c r="VQ363" s="1"/>
      <c r="VR363" s="1"/>
      <c r="VS363" s="1"/>
      <c r="VT363" s="1"/>
      <c r="VU363" s="1"/>
      <c r="VV363" s="1"/>
      <c r="VW363" s="1"/>
      <c r="VX363" s="1"/>
      <c r="VY363" s="1"/>
      <c r="VZ363" s="1"/>
      <c r="WA363" s="1"/>
      <c r="WB363" s="1"/>
      <c r="WC363" s="1"/>
      <c r="WD363" s="1"/>
      <c r="WE363" s="1"/>
      <c r="WF363" s="1"/>
      <c r="WG363" s="1"/>
      <c r="WH363" s="1"/>
      <c r="WI363" s="1"/>
      <c r="WJ363" s="1"/>
      <c r="WK363" s="1"/>
      <c r="WL363" s="1"/>
      <c r="WM363" s="1"/>
      <c r="WN363" s="1"/>
      <c r="WO363" s="1"/>
      <c r="WP363" s="1"/>
      <c r="WQ363" s="1"/>
      <c r="WR363" s="1"/>
      <c r="WS363" s="1"/>
      <c r="WT363" s="1"/>
      <c r="WU363" s="1"/>
      <c r="WV363" s="1"/>
      <c r="WW363" s="1"/>
      <c r="WX363" s="1"/>
      <c r="WY363" s="1"/>
      <c r="WZ363" s="1"/>
      <c r="XA363" s="1"/>
      <c r="XB363" s="1"/>
      <c r="XC363" s="1"/>
      <c r="XD363" s="1"/>
      <c r="XE363" s="1"/>
      <c r="XF363" s="1"/>
      <c r="XG363" s="1"/>
      <c r="XH363" s="1"/>
      <c r="XI363" s="1"/>
      <c r="XJ363" s="1"/>
      <c r="XK363" s="1"/>
      <c r="XL363" s="1"/>
      <c r="XM363" s="1"/>
      <c r="XN363" s="1"/>
      <c r="XO363" s="1"/>
      <c r="XP363" s="1"/>
      <c r="XQ363" s="1"/>
      <c r="XR363" s="1"/>
      <c r="XS363" s="1"/>
      <c r="XT363" s="1"/>
      <c r="XU363" s="1"/>
      <c r="XV363" s="1"/>
      <c r="XW363" s="1"/>
      <c r="XX363" s="1"/>
      <c r="XY363" s="1"/>
      <c r="XZ363" s="1"/>
      <c r="YA363" s="1"/>
      <c r="YB363" s="1"/>
      <c r="YC363" s="1"/>
      <c r="YD363" s="1"/>
      <c r="YE363" s="1"/>
      <c r="YF363" s="1"/>
      <c r="YG363" s="1"/>
      <c r="YH363" s="1"/>
      <c r="YI363" s="1"/>
      <c r="YJ363" s="1"/>
      <c r="YK363" s="1"/>
      <c r="YL363" s="1"/>
      <c r="YM363" s="1"/>
      <c r="YN363" s="1"/>
      <c r="YO363" s="1"/>
      <c r="YP363" s="1"/>
      <c r="YQ363" s="1"/>
      <c r="YR363" s="1"/>
      <c r="YS363" s="1"/>
      <c r="YT363" s="1"/>
      <c r="YU363" s="1"/>
      <c r="YV363" s="1"/>
      <c r="YW363" s="1"/>
      <c r="YX363" s="1"/>
      <c r="YY363" s="1"/>
      <c r="YZ363" s="1"/>
      <c r="ZA363" s="1"/>
      <c r="ZB363" s="1"/>
      <c r="ZC363" s="1"/>
      <c r="ZD363" s="1"/>
      <c r="ZE363" s="1"/>
      <c r="ZF363" s="1"/>
      <c r="ZG363" s="1"/>
      <c r="ZH363" s="1"/>
      <c r="ZI363" s="1"/>
      <c r="ZJ363" s="1"/>
      <c r="ZK363" s="1"/>
      <c r="ZL363" s="1"/>
      <c r="ZM363" s="1"/>
      <c r="ZN363" s="1"/>
      <c r="ZO363" s="1"/>
      <c r="ZP363" s="1"/>
      <c r="ZQ363" s="1"/>
      <c r="ZR363" s="1"/>
      <c r="ZS363" s="1"/>
      <c r="ZT363" s="1"/>
      <c r="ZU363" s="1"/>
      <c r="ZV363" s="1"/>
      <c r="ZW363" s="1"/>
      <c r="ZX363" s="1"/>
      <c r="ZY363" s="1"/>
      <c r="ZZ363" s="1"/>
      <c r="AAA363" s="1"/>
      <c r="AAB363" s="1"/>
      <c r="AAC363" s="1"/>
      <c r="AAD363" s="1"/>
      <c r="AAE363" s="1"/>
      <c r="AAF363" s="1"/>
      <c r="AAG363" s="1"/>
      <c r="AAH363" s="1"/>
      <c r="AAI363" s="1"/>
      <c r="AAJ363" s="1"/>
      <c r="AAK363" s="1"/>
      <c r="AAL363" s="1"/>
      <c r="AAM363" s="1"/>
      <c r="AAN363" s="1"/>
      <c r="AAO363" s="1"/>
      <c r="AAP363" s="1"/>
      <c r="AAQ363" s="1"/>
      <c r="AAR363" s="1"/>
      <c r="AAS363" s="1"/>
      <c r="AAT363" s="1"/>
      <c r="AAU363" s="1"/>
      <c r="AAV363" s="1"/>
      <c r="AAW363" s="1"/>
      <c r="AAX363" s="1"/>
      <c r="AAY363" s="1"/>
      <c r="AAZ363" s="1"/>
      <c r="ABA363" s="1"/>
      <c r="ABB363" s="1"/>
      <c r="ABC363" s="1"/>
      <c r="ABD363" s="1"/>
      <c r="ABE363" s="1"/>
      <c r="ABF363" s="1"/>
      <c r="ABG363" s="1"/>
      <c r="ABH363" s="1"/>
      <c r="ABI363" s="1"/>
      <c r="ABJ363" s="1"/>
      <c r="ABK363" s="1"/>
      <c r="ABL363" s="1"/>
      <c r="ABM363" s="1"/>
      <c r="ABN363" s="1"/>
      <c r="ABO363" s="1"/>
      <c r="ABP363" s="1"/>
      <c r="ABQ363" s="1"/>
      <c r="ABR363" s="1"/>
      <c r="ABS363" s="1"/>
      <c r="ABT363" s="1"/>
      <c r="ABU363" s="1"/>
      <c r="ABV363" s="1"/>
      <c r="ABW363" s="1"/>
      <c r="ABX363" s="1"/>
      <c r="ABY363" s="1"/>
      <c r="ABZ363" s="1"/>
      <c r="ACA363" s="1"/>
      <c r="ACB363" s="1"/>
      <c r="ACC363" s="1"/>
      <c r="ACD363" s="1"/>
      <c r="ACE363" s="1"/>
      <c r="ACF363" s="1"/>
      <c r="ACG363" s="1"/>
      <c r="ACH363" s="1"/>
      <c r="ACI363" s="1"/>
      <c r="ACJ363" s="1"/>
      <c r="ACK363" s="1"/>
      <c r="ACL363" s="1"/>
      <c r="ACM363" s="1"/>
      <c r="ACN363" s="1"/>
      <c r="ACO363" s="1"/>
      <c r="ACP363" s="1"/>
      <c r="ACQ363" s="1"/>
      <c r="ACR363" s="1"/>
      <c r="ACS363" s="1"/>
      <c r="ACT363" s="1"/>
      <c r="ACU363" s="1"/>
      <c r="ACV363" s="1"/>
      <c r="ACW363" s="1"/>
      <c r="ACX363" s="1"/>
      <c r="ACY363" s="1"/>
      <c r="ACZ363" s="1"/>
      <c r="ADA363" s="1"/>
    </row>
    <row r="364" spans="1:781" customFormat="1" ht="15.6" x14ac:dyDescent="0.3">
      <c r="A364" s="42">
        <v>3</v>
      </c>
      <c r="B364" s="46" t="s">
        <v>998</v>
      </c>
      <c r="C364" s="24" t="s">
        <v>71</v>
      </c>
      <c r="D364" s="25"/>
      <c r="E364" s="25"/>
      <c r="F364" s="25">
        <v>19</v>
      </c>
      <c r="G364" s="81">
        <v>4500000</v>
      </c>
      <c r="H364" s="25">
        <v>1</v>
      </c>
      <c r="I364" s="25" t="s">
        <v>44</v>
      </c>
      <c r="J364" s="25" t="s">
        <v>208</v>
      </c>
      <c r="K364" s="27">
        <v>1964</v>
      </c>
      <c r="L364" s="28">
        <v>23651</v>
      </c>
      <c r="M364" s="29"/>
      <c r="N364" s="30"/>
      <c r="O364" s="30"/>
      <c r="P364" s="31" t="s">
        <v>32</v>
      </c>
      <c r="Q364" s="32" t="s">
        <v>999</v>
      </c>
      <c r="R364" s="33"/>
      <c r="S364" s="34" t="str">
        <f t="shared" si="77"/>
        <v>Al</v>
      </c>
      <c r="T364" s="35"/>
      <c r="U364" s="35"/>
      <c r="V364" s="35"/>
      <c r="W364" s="35"/>
      <c r="X364" s="35"/>
      <c r="Y364" s="35"/>
      <c r="Z364" s="35"/>
      <c r="AA364" s="1"/>
      <c r="AB364" s="36">
        <f t="shared" si="70"/>
        <v>0</v>
      </c>
      <c r="AC364" s="36">
        <f t="shared" si="71"/>
        <v>0</v>
      </c>
      <c r="AD364" s="36">
        <f t="shared" si="72"/>
        <v>0</v>
      </c>
      <c r="AE364" s="36">
        <f t="shared" si="78"/>
        <v>0</v>
      </c>
      <c r="AF364" s="37"/>
      <c r="AG364" s="37">
        <f t="shared" si="74"/>
        <v>0</v>
      </c>
      <c r="AH364" s="37">
        <f t="shared" si="75"/>
        <v>0</v>
      </c>
      <c r="AI364" s="37">
        <f t="shared" si="76"/>
        <v>0</v>
      </c>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21"/>
      <c r="EE364" s="121"/>
      <c r="EF364" s="121"/>
      <c r="EG364" s="121"/>
      <c r="EH364" s="121"/>
      <c r="EI364" s="121"/>
      <c r="EJ364" s="121"/>
      <c r="EK364" s="121"/>
      <c r="EL364" s="121"/>
      <c r="EM364" s="121"/>
      <c r="EN364" s="121"/>
      <c r="EO364" s="121"/>
      <c r="EP364" s="121"/>
      <c r="EQ364" s="121"/>
      <c r="ER364" s="121"/>
      <c r="ES364" s="121"/>
      <c r="ET364" s="121"/>
      <c r="EU364" s="121"/>
      <c r="EV364" s="121"/>
      <c r="EW364" s="121"/>
      <c r="EX364" s="121"/>
      <c r="EY364" s="121"/>
      <c r="EZ364" s="121"/>
      <c r="FA364" s="121"/>
      <c r="FB364" s="121"/>
      <c r="FC364" s="121"/>
      <c r="FD364" s="121"/>
      <c r="FE364" s="121"/>
      <c r="FF364" s="121"/>
      <c r="FG364" s="121"/>
      <c r="FH364" s="121"/>
      <c r="FI364" s="121"/>
      <c r="FJ364" s="121"/>
      <c r="FK364" s="121"/>
      <c r="FL364" s="121"/>
      <c r="FM364" s="121"/>
      <c r="FN364" s="121"/>
      <c r="FO364" s="121"/>
      <c r="FP364" s="121"/>
      <c r="FQ364" s="121"/>
      <c r="FR364" s="121"/>
      <c r="FS364" s="121"/>
      <c r="FT364" s="121"/>
      <c r="FU364" s="121"/>
      <c r="FV364" s="121"/>
      <c r="FW364" s="121"/>
      <c r="FX364" s="121"/>
      <c r="FY364" s="121"/>
      <c r="FZ364" s="121"/>
      <c r="GA364" s="121"/>
      <c r="GB364" s="121"/>
      <c r="GC364" s="121"/>
      <c r="GD364" s="121"/>
      <c r="GE364" s="121"/>
      <c r="GF364" s="121"/>
      <c r="GG364" s="121"/>
      <c r="GH364" s="121"/>
      <c r="GI364" s="121"/>
      <c r="GJ364" s="121"/>
      <c r="GK364" s="121"/>
      <c r="GL364" s="121"/>
      <c r="GM364" s="121"/>
      <c r="GN364" s="121"/>
      <c r="GO364" s="121"/>
      <c r="GP364" s="121"/>
      <c r="GQ364" s="121"/>
      <c r="GR364" s="121"/>
      <c r="GS364" s="121"/>
      <c r="GT364" s="121"/>
      <c r="GU364" s="121"/>
      <c r="GV364" s="121"/>
      <c r="GW364" s="121"/>
      <c r="GX364" s="121"/>
      <c r="GY364" s="121"/>
      <c r="GZ364" s="121"/>
      <c r="HA364" s="121"/>
      <c r="HB364" s="121"/>
      <c r="HC364" s="121"/>
      <c r="HD364" s="121"/>
      <c r="HE364" s="121"/>
      <c r="HF364" s="121"/>
      <c r="HG364" s="121"/>
      <c r="HH364" s="121"/>
      <c r="HI364" s="121"/>
      <c r="HJ364" s="121"/>
      <c r="HK364" s="121"/>
      <c r="HL364" s="121"/>
      <c r="HM364" s="121"/>
      <c r="HN364" s="121"/>
      <c r="HO364" s="121"/>
      <c r="HP364" s="121"/>
      <c r="HQ364" s="121"/>
      <c r="HR364" s="121"/>
      <c r="HS364" s="121"/>
      <c r="HT364" s="121"/>
      <c r="HU364" s="121"/>
      <c r="HV364" s="121"/>
      <c r="HW364" s="121"/>
      <c r="HX364" s="121"/>
      <c r="HY364" s="121"/>
      <c r="HZ364" s="121"/>
      <c r="IA364" s="121"/>
      <c r="IB364" s="121"/>
      <c r="IC364" s="121"/>
      <c r="ID364" s="121"/>
      <c r="IE364" s="121"/>
      <c r="IF364" s="121"/>
      <c r="IG364" s="121"/>
      <c r="IH364" s="121"/>
      <c r="II364" s="121"/>
      <c r="IJ364" s="121"/>
      <c r="IK364" s="121"/>
      <c r="IL364" s="121"/>
      <c r="IM364" s="121"/>
      <c r="IN364" s="121"/>
      <c r="IO364" s="121"/>
      <c r="IP364" s="121"/>
      <c r="IQ364" s="121"/>
      <c r="IR364" s="121"/>
      <c r="IS364" s="121"/>
      <c r="IT364" s="121"/>
      <c r="IU364" s="121"/>
      <c r="IV364" s="121"/>
      <c r="IW364" s="121"/>
      <c r="IX364" s="121"/>
      <c r="IY364" s="121"/>
      <c r="IZ364" s="121"/>
      <c r="JA364" s="121"/>
      <c r="JB364" s="121"/>
      <c r="JC364" s="121"/>
      <c r="JD364" s="121"/>
      <c r="JE364" s="121"/>
      <c r="JF364" s="121"/>
      <c r="JG364" s="121"/>
      <c r="JH364" s="121"/>
      <c r="JI364" s="121"/>
      <c r="JJ364" s="121"/>
      <c r="JK364" s="121"/>
      <c r="JL364" s="121"/>
      <c r="JM364" s="121"/>
      <c r="JN364" s="121"/>
      <c r="JO364" s="121"/>
      <c r="JP364" s="121"/>
      <c r="JQ364" s="121"/>
      <c r="JR364" s="121"/>
      <c r="JS364" s="121"/>
      <c r="JT364" s="121"/>
      <c r="JU364" s="121"/>
      <c r="JV364" s="121"/>
      <c r="JW364" s="121"/>
      <c r="JX364" s="121"/>
      <c r="JY364" s="121"/>
      <c r="JZ364" s="121"/>
      <c r="KA364" s="121"/>
      <c r="KB364" s="121"/>
      <c r="KC364" s="121"/>
      <c r="KD364" s="121"/>
      <c r="KE364" s="121"/>
      <c r="KF364" s="121"/>
      <c r="KG364" s="121"/>
      <c r="KH364" s="121"/>
      <c r="KI364" s="121"/>
      <c r="KJ364" s="121"/>
      <c r="KK364" s="121"/>
      <c r="KL364" s="121"/>
      <c r="KM364" s="121"/>
      <c r="KN364" s="121"/>
      <c r="KO364" s="121"/>
      <c r="KP364" s="121"/>
      <c r="KQ364" s="121"/>
      <c r="KR364" s="121"/>
      <c r="KS364" s="121"/>
      <c r="KT364" s="121"/>
      <c r="KU364" s="121"/>
      <c r="KV364" s="121"/>
      <c r="KW364" s="121"/>
      <c r="KX364" s="121"/>
      <c r="KY364" s="121"/>
      <c r="KZ364" s="121"/>
      <c r="LA364" s="121"/>
      <c r="LB364" s="121"/>
      <c r="LC364" s="121"/>
      <c r="LD364" s="121"/>
      <c r="LE364" s="121"/>
      <c r="LF364" s="121"/>
      <c r="LG364" s="121"/>
      <c r="LH364" s="121"/>
      <c r="LI364" s="121"/>
      <c r="LJ364" s="121"/>
      <c r="LK364" s="121"/>
      <c r="LL364" s="121"/>
      <c r="LM364" s="121"/>
      <c r="LN364" s="121"/>
      <c r="LO364" s="121"/>
      <c r="LP364" s="121"/>
      <c r="LQ364" s="121"/>
      <c r="LR364" s="121"/>
      <c r="LS364" s="121"/>
      <c r="LT364" s="121"/>
      <c r="LU364" s="121"/>
      <c r="LV364" s="121"/>
      <c r="LW364" s="121"/>
      <c r="LX364" s="121"/>
      <c r="LY364" s="121"/>
      <c r="LZ364" s="121"/>
      <c r="MA364" s="121"/>
      <c r="MB364" s="121"/>
      <c r="MC364" s="121"/>
      <c r="MD364" s="121"/>
      <c r="ME364" s="121"/>
      <c r="MF364" s="121"/>
      <c r="MG364" s="121"/>
      <c r="MH364" s="121"/>
      <c r="MI364" s="121"/>
      <c r="MJ364" s="121"/>
      <c r="MK364" s="121"/>
      <c r="ML364" s="121"/>
      <c r="MM364" s="121"/>
      <c r="MN364" s="121"/>
      <c r="MO364" s="121"/>
      <c r="MP364" s="121"/>
      <c r="MQ364" s="121"/>
      <c r="MR364" s="121"/>
      <c r="MS364" s="121"/>
      <c r="MT364" s="121"/>
      <c r="MU364" s="121"/>
      <c r="MV364" s="121"/>
      <c r="MW364" s="121"/>
      <c r="MX364" s="121"/>
      <c r="MY364" s="121"/>
      <c r="MZ364" s="121"/>
      <c r="NA364" s="121"/>
      <c r="NB364" s="121"/>
      <c r="NC364" s="121"/>
      <c r="ND364" s="121"/>
      <c r="NE364" s="121"/>
      <c r="NF364" s="121"/>
      <c r="NG364" s="121"/>
      <c r="NH364" s="121"/>
      <c r="NI364" s="121"/>
      <c r="NJ364" s="121"/>
      <c r="NK364" s="121"/>
      <c r="NL364" s="121"/>
      <c r="NM364" s="121"/>
      <c r="NN364" s="121"/>
      <c r="NO364" s="121"/>
      <c r="NP364" s="121"/>
      <c r="NQ364" s="121"/>
      <c r="NR364" s="121"/>
      <c r="NS364" s="121"/>
      <c r="NT364" s="121"/>
      <c r="NU364" s="121"/>
      <c r="NV364" s="121"/>
      <c r="NW364" s="121"/>
      <c r="NX364" s="121"/>
      <c r="NY364" s="121"/>
      <c r="NZ364" s="121"/>
      <c r="OA364" s="121"/>
      <c r="OB364" s="121"/>
      <c r="OC364" s="121"/>
      <c r="OD364" s="121"/>
      <c r="OE364" s="121"/>
      <c r="OF364" s="121"/>
      <c r="OG364" s="121"/>
      <c r="OH364" s="121"/>
      <c r="OI364" s="121"/>
      <c r="OJ364" s="121"/>
      <c r="OK364" s="121"/>
      <c r="OL364" s="121"/>
      <c r="OM364" s="121"/>
      <c r="ON364" s="121"/>
      <c r="OO364" s="121"/>
      <c r="OP364" s="121"/>
      <c r="OQ364" s="121"/>
      <c r="OR364" s="121"/>
      <c r="OS364" s="121"/>
      <c r="OT364" s="121"/>
      <c r="OU364" s="121"/>
      <c r="OV364" s="121"/>
      <c r="OW364" s="121"/>
      <c r="OX364" s="121"/>
      <c r="OY364" s="121"/>
      <c r="OZ364" s="121"/>
      <c r="PA364" s="121"/>
      <c r="PB364" s="121"/>
      <c r="PC364" s="121"/>
      <c r="PD364" s="121"/>
      <c r="PE364" s="121"/>
      <c r="PF364" s="121"/>
      <c r="PG364" s="121"/>
      <c r="PH364" s="121"/>
      <c r="PI364" s="121"/>
      <c r="PJ364" s="121"/>
      <c r="PK364" s="121"/>
      <c r="PL364" s="121"/>
      <c r="PM364" s="121"/>
      <c r="PN364" s="121"/>
      <c r="PO364" s="121"/>
      <c r="PP364" s="121"/>
      <c r="PQ364" s="121"/>
      <c r="PR364" s="121"/>
      <c r="PS364" s="121"/>
      <c r="PT364" s="121"/>
      <c r="PU364" s="121"/>
      <c r="PV364" s="121"/>
      <c r="PW364" s="121"/>
      <c r="PX364" s="121"/>
      <c r="PY364" s="121"/>
      <c r="PZ364" s="121"/>
      <c r="QA364" s="121"/>
      <c r="QB364" s="121"/>
      <c r="QC364" s="121"/>
      <c r="QD364" s="121"/>
      <c r="QE364" s="121"/>
      <c r="QF364" s="121"/>
      <c r="QG364" s="121"/>
      <c r="QH364" s="121"/>
      <c r="QI364" s="121"/>
      <c r="QJ364" s="121"/>
      <c r="QK364" s="121"/>
      <c r="QL364" s="121"/>
      <c r="QM364" s="121"/>
      <c r="QN364" s="121"/>
      <c r="QO364" s="121"/>
      <c r="QP364" s="121"/>
      <c r="QQ364" s="121"/>
      <c r="QR364" s="121"/>
      <c r="QS364" s="121"/>
      <c r="QT364" s="121"/>
      <c r="QU364" s="121"/>
      <c r="QV364" s="121"/>
      <c r="QW364" s="121"/>
      <c r="QX364" s="121"/>
      <c r="QY364" s="121"/>
      <c r="QZ364" s="121"/>
      <c r="RA364" s="121"/>
      <c r="RB364" s="121"/>
      <c r="RC364" s="121"/>
      <c r="RD364" s="121"/>
      <c r="RE364" s="121"/>
      <c r="RF364" s="121"/>
      <c r="RG364" s="121"/>
      <c r="RH364" s="121"/>
      <c r="RI364" s="121"/>
      <c r="RJ364" s="121"/>
      <c r="RK364" s="121"/>
      <c r="RL364" s="121"/>
      <c r="RM364" s="121"/>
      <c r="RN364" s="121"/>
      <c r="RO364" s="121"/>
      <c r="RP364" s="121"/>
      <c r="RQ364" s="121"/>
      <c r="RR364" s="121"/>
      <c r="RS364" s="121"/>
      <c r="RT364" s="121"/>
      <c r="RU364" s="121"/>
      <c r="RV364" s="121"/>
      <c r="RW364" s="121"/>
      <c r="RX364" s="121"/>
      <c r="RY364" s="121"/>
      <c r="RZ364" s="121"/>
      <c r="SA364" s="121"/>
      <c r="SB364" s="121"/>
      <c r="SC364" s="121"/>
      <c r="SD364" s="121"/>
      <c r="SE364" s="121"/>
      <c r="SF364" s="121"/>
      <c r="SG364" s="121"/>
      <c r="SH364" s="121"/>
      <c r="SI364" s="121"/>
      <c r="SJ364" s="121"/>
      <c r="SK364" s="121"/>
      <c r="SL364" s="121"/>
      <c r="SM364" s="121"/>
      <c r="SN364" s="121"/>
      <c r="SO364" s="121"/>
      <c r="SP364" s="121"/>
      <c r="SQ364" s="121"/>
      <c r="SR364" s="121"/>
      <c r="SS364" s="121"/>
      <c r="ST364" s="121"/>
      <c r="SU364" s="121"/>
      <c r="SV364" s="121"/>
      <c r="SW364" s="121"/>
      <c r="SX364" s="121"/>
      <c r="SY364" s="121"/>
      <c r="SZ364" s="121"/>
      <c r="TA364" s="121"/>
      <c r="TB364" s="121"/>
      <c r="TC364" s="121"/>
      <c r="TD364" s="121"/>
      <c r="TE364" s="121"/>
      <c r="TF364" s="121"/>
      <c r="TG364" s="121"/>
      <c r="TH364" s="121"/>
      <c r="TI364" s="121"/>
      <c r="TJ364" s="121"/>
      <c r="TK364" s="121"/>
      <c r="TL364" s="121"/>
      <c r="TM364" s="121"/>
      <c r="TN364" s="121"/>
      <c r="TO364" s="121"/>
      <c r="TP364" s="121"/>
      <c r="TQ364" s="121"/>
      <c r="TR364" s="121"/>
      <c r="TS364" s="121"/>
      <c r="TT364" s="121"/>
      <c r="TU364" s="121"/>
      <c r="TV364" s="121"/>
      <c r="TW364" s="121"/>
      <c r="TX364" s="121"/>
      <c r="TY364" s="121"/>
      <c r="TZ364" s="121"/>
      <c r="UA364" s="121"/>
      <c r="UB364" s="121"/>
      <c r="UC364" s="121"/>
      <c r="UD364" s="121"/>
      <c r="UE364" s="121"/>
      <c r="UF364" s="121"/>
      <c r="UG364" s="121"/>
      <c r="UH364" s="121"/>
      <c r="UI364" s="121"/>
      <c r="UJ364" s="121"/>
      <c r="UK364" s="121"/>
      <c r="UL364" s="121"/>
      <c r="UM364" s="121"/>
      <c r="UN364" s="121"/>
      <c r="UO364" s="121"/>
      <c r="UP364" s="121"/>
      <c r="UQ364" s="121"/>
      <c r="UR364" s="121"/>
      <c r="US364" s="121"/>
      <c r="UT364" s="121"/>
      <c r="UU364" s="121"/>
      <c r="UV364" s="121"/>
      <c r="UW364" s="121"/>
      <c r="UX364" s="121"/>
      <c r="UY364" s="121"/>
      <c r="UZ364" s="121"/>
      <c r="VA364" s="121"/>
      <c r="VB364" s="121"/>
      <c r="VC364" s="121"/>
      <c r="VD364" s="121"/>
      <c r="VE364" s="121"/>
      <c r="VF364" s="121"/>
      <c r="VG364" s="121"/>
      <c r="VH364" s="121"/>
      <c r="VI364" s="121"/>
      <c r="VJ364" s="121"/>
      <c r="VK364" s="121"/>
      <c r="VL364" s="121"/>
      <c r="VM364" s="121"/>
      <c r="VN364" s="121"/>
      <c r="VO364" s="121"/>
      <c r="VP364" s="121"/>
      <c r="VQ364" s="121"/>
      <c r="VR364" s="121"/>
      <c r="VS364" s="121"/>
      <c r="VT364" s="121"/>
      <c r="VU364" s="121"/>
      <c r="VV364" s="121"/>
      <c r="VW364" s="121"/>
      <c r="VX364" s="121"/>
      <c r="VY364" s="121"/>
      <c r="VZ364" s="121"/>
      <c r="WA364" s="121"/>
      <c r="WB364" s="121"/>
      <c r="WC364" s="121"/>
      <c r="WD364" s="121"/>
      <c r="WE364" s="121"/>
      <c r="WF364" s="121"/>
      <c r="WG364" s="121"/>
      <c r="WH364" s="121"/>
      <c r="WI364" s="121"/>
      <c r="WJ364" s="121"/>
      <c r="WK364" s="121"/>
      <c r="WL364" s="121"/>
      <c r="WM364" s="121"/>
      <c r="WN364" s="121"/>
      <c r="WO364" s="121"/>
      <c r="WP364" s="121"/>
      <c r="WQ364" s="121"/>
      <c r="WR364" s="121"/>
      <c r="WS364" s="121"/>
      <c r="WT364" s="121"/>
      <c r="WU364" s="121"/>
      <c r="WV364" s="121"/>
      <c r="WW364" s="121"/>
      <c r="WX364" s="121"/>
      <c r="WY364" s="121"/>
      <c r="WZ364" s="121"/>
      <c r="XA364" s="121"/>
      <c r="XB364" s="121"/>
      <c r="XC364" s="121"/>
      <c r="XD364" s="121"/>
      <c r="XE364" s="121"/>
      <c r="XF364" s="121"/>
      <c r="XG364" s="121"/>
      <c r="XH364" s="121"/>
      <c r="XI364" s="121"/>
      <c r="XJ364" s="121"/>
      <c r="XK364" s="121"/>
      <c r="XL364" s="121"/>
      <c r="XM364" s="121"/>
      <c r="XN364" s="121"/>
      <c r="XO364" s="121"/>
      <c r="XP364" s="121"/>
      <c r="XQ364" s="121"/>
      <c r="XR364" s="121"/>
      <c r="XS364" s="121"/>
      <c r="XT364" s="121"/>
      <c r="XU364" s="121"/>
      <c r="XV364" s="121"/>
      <c r="XW364" s="121"/>
      <c r="XX364" s="121"/>
      <c r="XY364" s="121"/>
      <c r="XZ364" s="121"/>
      <c r="YA364" s="121"/>
      <c r="YB364" s="121"/>
      <c r="YC364" s="121"/>
      <c r="YD364" s="121"/>
      <c r="YE364" s="121"/>
      <c r="YF364" s="121"/>
      <c r="YG364" s="121"/>
      <c r="YH364" s="121"/>
      <c r="YI364" s="121"/>
      <c r="YJ364" s="121"/>
      <c r="YK364" s="121"/>
      <c r="YL364" s="121"/>
      <c r="YM364" s="121"/>
      <c r="YN364" s="121"/>
      <c r="YO364" s="121"/>
      <c r="YP364" s="121"/>
      <c r="YQ364" s="121"/>
      <c r="YR364" s="121"/>
      <c r="YS364" s="121"/>
      <c r="YT364" s="121"/>
      <c r="YU364" s="121"/>
      <c r="YV364" s="121"/>
      <c r="YW364" s="121"/>
      <c r="YX364" s="121"/>
      <c r="YY364" s="121"/>
      <c r="YZ364" s="121"/>
      <c r="ZA364" s="121"/>
      <c r="ZB364" s="121"/>
      <c r="ZC364" s="121"/>
      <c r="ZD364" s="121"/>
      <c r="ZE364" s="121"/>
      <c r="ZF364" s="121"/>
      <c r="ZG364" s="121"/>
      <c r="ZH364" s="121"/>
      <c r="ZI364" s="121"/>
      <c r="ZJ364" s="121"/>
      <c r="ZK364" s="121"/>
      <c r="ZL364" s="121"/>
      <c r="ZM364" s="121"/>
      <c r="ZN364" s="121"/>
      <c r="ZO364" s="121"/>
      <c r="ZP364" s="121"/>
      <c r="ZQ364" s="121"/>
      <c r="ZR364" s="121"/>
      <c r="ZS364" s="121"/>
      <c r="ZT364" s="121"/>
      <c r="ZU364" s="121"/>
      <c r="ZV364" s="121"/>
      <c r="ZW364" s="121"/>
      <c r="ZX364" s="121"/>
      <c r="ZY364" s="121"/>
      <c r="ZZ364" s="121"/>
      <c r="AAA364" s="121"/>
      <c r="AAB364" s="121"/>
      <c r="AAC364" s="121"/>
      <c r="AAD364" s="121"/>
      <c r="AAE364" s="121"/>
      <c r="AAF364" s="121"/>
      <c r="AAG364" s="121"/>
      <c r="AAH364" s="121"/>
      <c r="AAI364" s="121"/>
      <c r="AAJ364" s="121"/>
      <c r="AAK364" s="121"/>
      <c r="AAL364" s="121"/>
      <c r="AAM364" s="121"/>
      <c r="AAN364" s="121"/>
      <c r="AAO364" s="121"/>
      <c r="AAP364" s="121"/>
      <c r="AAQ364" s="121"/>
      <c r="AAR364" s="121"/>
      <c r="AAS364" s="121"/>
      <c r="AAT364" s="121"/>
      <c r="AAU364" s="121"/>
      <c r="AAV364" s="121"/>
      <c r="AAW364" s="121"/>
      <c r="AAX364" s="121"/>
      <c r="AAY364" s="121"/>
      <c r="AAZ364" s="121"/>
      <c r="ABA364" s="121"/>
      <c r="ABB364" s="121"/>
      <c r="ABC364" s="121"/>
      <c r="ABD364" s="121"/>
      <c r="ABE364" s="121"/>
      <c r="ABF364" s="121"/>
      <c r="ABG364" s="121"/>
      <c r="ABH364" s="121"/>
      <c r="ABI364" s="121"/>
      <c r="ABJ364" s="121"/>
      <c r="ABK364" s="121"/>
      <c r="ABL364" s="121"/>
      <c r="ABM364" s="121"/>
      <c r="ABN364" s="121"/>
      <c r="ABO364" s="121"/>
      <c r="ABP364" s="121"/>
      <c r="ABQ364" s="121"/>
      <c r="ABR364" s="121"/>
      <c r="ABS364" s="121"/>
      <c r="ABT364" s="121"/>
      <c r="ABU364" s="121"/>
      <c r="ABV364" s="121"/>
      <c r="ABW364" s="121"/>
      <c r="ABX364" s="121"/>
      <c r="ABY364" s="121"/>
      <c r="ABZ364" s="121"/>
      <c r="ACA364" s="121"/>
      <c r="ACB364" s="121"/>
      <c r="ACC364" s="121"/>
      <c r="ACD364" s="121"/>
      <c r="ACE364" s="121"/>
      <c r="ACF364" s="121"/>
      <c r="ACG364" s="121"/>
      <c r="ACH364" s="121"/>
      <c r="ACI364" s="121"/>
      <c r="ACJ364" s="121"/>
      <c r="ACK364" s="121"/>
      <c r="ACL364" s="121"/>
      <c r="ACM364" s="121"/>
      <c r="ACN364" s="121"/>
      <c r="ACO364" s="121"/>
      <c r="ACP364" s="121"/>
      <c r="ACQ364" s="121"/>
      <c r="ACR364" s="121"/>
      <c r="ACS364" s="121"/>
      <c r="ACT364" s="121"/>
      <c r="ACU364" s="121"/>
      <c r="ACV364" s="121"/>
      <c r="ACW364" s="121"/>
      <c r="ACX364" s="121"/>
      <c r="ACY364" s="121"/>
      <c r="ACZ364" s="121"/>
      <c r="ADA364" s="121"/>
    </row>
    <row r="365" spans="1:781" customFormat="1" ht="48" x14ac:dyDescent="0.3">
      <c r="A365" s="40">
        <v>2</v>
      </c>
      <c r="B365" s="46" t="s">
        <v>1000</v>
      </c>
      <c r="C365" s="24" t="s">
        <v>1001</v>
      </c>
      <c r="D365" s="25" t="s">
        <v>1002</v>
      </c>
      <c r="E365" s="25" t="s">
        <v>194</v>
      </c>
      <c r="F365" s="25">
        <v>9</v>
      </c>
      <c r="G365" s="81">
        <v>26500</v>
      </c>
      <c r="H365" s="25">
        <v>1</v>
      </c>
      <c r="I365" s="25" t="s">
        <v>44</v>
      </c>
      <c r="J365" s="25" t="s">
        <v>57</v>
      </c>
      <c r="K365" s="27">
        <v>1964</v>
      </c>
      <c r="L365" s="93">
        <v>1964</v>
      </c>
      <c r="M365" s="29">
        <v>17000</v>
      </c>
      <c r="N365" s="30">
        <v>2.2000000000000002</v>
      </c>
      <c r="O365" s="30">
        <v>3</v>
      </c>
      <c r="P365" s="31" t="s">
        <v>1003</v>
      </c>
      <c r="Q365" s="32" t="s">
        <v>1004</v>
      </c>
      <c r="R365" s="33"/>
      <c r="S365" s="34" t="str">
        <f t="shared" si="77"/>
        <v>Pb, Zn, Cu, Ag</v>
      </c>
      <c r="T365" s="35"/>
      <c r="U365" s="35"/>
      <c r="V365" s="35"/>
      <c r="W365" s="35"/>
      <c r="X365" s="35"/>
      <c r="Y365" s="35"/>
      <c r="Z365" s="35"/>
      <c r="AA365" s="1"/>
      <c r="AB365" s="36"/>
      <c r="AC365" s="36"/>
      <c r="AD365" s="36"/>
      <c r="AE365" s="36"/>
      <c r="AF365" s="37"/>
      <c r="AG365" s="37"/>
      <c r="AH365" s="37"/>
      <c r="AI365" s="37"/>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21"/>
      <c r="EE365" s="121"/>
      <c r="EF365" s="121"/>
      <c r="EG365" s="121"/>
      <c r="EH365" s="121"/>
      <c r="EI365" s="121"/>
      <c r="EJ365" s="121"/>
      <c r="EK365" s="121"/>
      <c r="EL365" s="121"/>
      <c r="EM365" s="121"/>
      <c r="EN365" s="121"/>
      <c r="EO365" s="121"/>
      <c r="EP365" s="121"/>
      <c r="EQ365" s="121"/>
      <c r="ER365" s="121"/>
      <c r="ES365" s="121"/>
      <c r="ET365" s="121"/>
      <c r="EU365" s="121"/>
      <c r="EV365" s="121"/>
      <c r="EW365" s="121"/>
      <c r="EX365" s="121"/>
      <c r="EY365" s="121"/>
      <c r="EZ365" s="121"/>
      <c r="FA365" s="121"/>
      <c r="FB365" s="121"/>
      <c r="FC365" s="121"/>
      <c r="FD365" s="121"/>
      <c r="FE365" s="121"/>
      <c r="FF365" s="121"/>
      <c r="FG365" s="121"/>
      <c r="FH365" s="121"/>
      <c r="FI365" s="121"/>
      <c r="FJ365" s="121"/>
      <c r="FK365" s="121"/>
      <c r="FL365" s="121"/>
      <c r="FM365" s="121"/>
      <c r="FN365" s="121"/>
      <c r="FO365" s="121"/>
      <c r="FP365" s="121"/>
      <c r="FQ365" s="121"/>
      <c r="FR365" s="121"/>
      <c r="FS365" s="121"/>
      <c r="FT365" s="121"/>
      <c r="FU365" s="121"/>
      <c r="FV365" s="121"/>
      <c r="FW365" s="121"/>
      <c r="FX365" s="121"/>
      <c r="FY365" s="121"/>
      <c r="FZ365" s="121"/>
      <c r="GA365" s="121"/>
      <c r="GB365" s="121"/>
      <c r="GC365" s="121"/>
      <c r="GD365" s="121"/>
      <c r="GE365" s="121"/>
      <c r="GF365" s="121"/>
      <c r="GG365" s="121"/>
      <c r="GH365" s="121"/>
      <c r="GI365" s="121"/>
      <c r="GJ365" s="121"/>
      <c r="GK365" s="121"/>
      <c r="GL365" s="121"/>
      <c r="GM365" s="121"/>
      <c r="GN365" s="121"/>
      <c r="GO365" s="121"/>
      <c r="GP365" s="121"/>
      <c r="GQ365" s="121"/>
      <c r="GR365" s="121"/>
      <c r="GS365" s="121"/>
      <c r="GT365" s="121"/>
      <c r="GU365" s="121"/>
      <c r="GV365" s="121"/>
      <c r="GW365" s="121"/>
      <c r="GX365" s="121"/>
      <c r="GY365" s="121"/>
      <c r="GZ365" s="121"/>
      <c r="HA365" s="121"/>
      <c r="HB365" s="121"/>
      <c r="HC365" s="121"/>
      <c r="HD365" s="121"/>
      <c r="HE365" s="121"/>
      <c r="HF365" s="121"/>
      <c r="HG365" s="121"/>
      <c r="HH365" s="121"/>
      <c r="HI365" s="121"/>
      <c r="HJ365" s="121"/>
      <c r="HK365" s="121"/>
      <c r="HL365" s="121"/>
      <c r="HM365" s="121"/>
      <c r="HN365" s="121"/>
      <c r="HO365" s="121"/>
      <c r="HP365" s="121"/>
      <c r="HQ365" s="121"/>
      <c r="HR365" s="121"/>
      <c r="HS365" s="121"/>
      <c r="HT365" s="121"/>
      <c r="HU365" s="121"/>
      <c r="HV365" s="121"/>
      <c r="HW365" s="121"/>
      <c r="HX365" s="121"/>
      <c r="HY365" s="121"/>
      <c r="HZ365" s="121"/>
      <c r="IA365" s="121"/>
      <c r="IB365" s="121"/>
      <c r="IC365" s="121"/>
      <c r="ID365" s="121"/>
      <c r="IE365" s="121"/>
      <c r="IF365" s="121"/>
      <c r="IG365" s="121"/>
      <c r="IH365" s="121"/>
      <c r="II365" s="121"/>
      <c r="IJ365" s="121"/>
      <c r="IK365" s="121"/>
      <c r="IL365" s="121"/>
      <c r="IM365" s="121"/>
      <c r="IN365" s="121"/>
      <c r="IO365" s="121"/>
      <c r="IP365" s="121"/>
      <c r="IQ365" s="121"/>
      <c r="IR365" s="121"/>
      <c r="IS365" s="121"/>
      <c r="IT365" s="121"/>
      <c r="IU365" s="121"/>
      <c r="IV365" s="121"/>
      <c r="IW365" s="121"/>
      <c r="IX365" s="121"/>
      <c r="IY365" s="121"/>
      <c r="IZ365" s="121"/>
      <c r="JA365" s="121"/>
      <c r="JB365" s="121"/>
      <c r="JC365" s="121"/>
      <c r="JD365" s="121"/>
      <c r="JE365" s="121"/>
      <c r="JF365" s="121"/>
      <c r="JG365" s="121"/>
      <c r="JH365" s="121"/>
      <c r="JI365" s="121"/>
      <c r="JJ365" s="121"/>
      <c r="JK365" s="121"/>
      <c r="JL365" s="121"/>
      <c r="JM365" s="121"/>
      <c r="JN365" s="121"/>
      <c r="JO365" s="121"/>
      <c r="JP365" s="121"/>
      <c r="JQ365" s="121"/>
      <c r="JR365" s="121"/>
      <c r="JS365" s="121"/>
      <c r="JT365" s="121"/>
      <c r="JU365" s="121"/>
      <c r="JV365" s="121"/>
      <c r="JW365" s="121"/>
      <c r="JX365" s="121"/>
      <c r="JY365" s="121"/>
      <c r="JZ365" s="121"/>
      <c r="KA365" s="121"/>
      <c r="KB365" s="121"/>
      <c r="KC365" s="121"/>
      <c r="KD365" s="121"/>
      <c r="KE365" s="121"/>
      <c r="KF365" s="121"/>
      <c r="KG365" s="121"/>
      <c r="KH365" s="121"/>
      <c r="KI365" s="121"/>
      <c r="KJ365" s="121"/>
      <c r="KK365" s="121"/>
      <c r="KL365" s="121"/>
      <c r="KM365" s="121"/>
      <c r="KN365" s="121"/>
      <c r="KO365" s="121"/>
      <c r="KP365" s="121"/>
      <c r="KQ365" s="121"/>
      <c r="KR365" s="121"/>
      <c r="KS365" s="121"/>
      <c r="KT365" s="121"/>
      <c r="KU365" s="121"/>
      <c r="KV365" s="121"/>
      <c r="KW365" s="121"/>
      <c r="KX365" s="121"/>
      <c r="KY365" s="121"/>
      <c r="KZ365" s="121"/>
      <c r="LA365" s="121"/>
      <c r="LB365" s="121"/>
      <c r="LC365" s="121"/>
      <c r="LD365" s="121"/>
      <c r="LE365" s="121"/>
      <c r="LF365" s="121"/>
      <c r="LG365" s="121"/>
      <c r="LH365" s="121"/>
      <c r="LI365" s="121"/>
      <c r="LJ365" s="121"/>
      <c r="LK365" s="121"/>
      <c r="LL365" s="121"/>
      <c r="LM365" s="121"/>
      <c r="LN365" s="121"/>
      <c r="LO365" s="121"/>
      <c r="LP365" s="121"/>
      <c r="LQ365" s="121"/>
      <c r="LR365" s="121"/>
      <c r="LS365" s="121"/>
      <c r="LT365" s="121"/>
      <c r="LU365" s="121"/>
      <c r="LV365" s="121"/>
      <c r="LW365" s="121"/>
      <c r="LX365" s="121"/>
      <c r="LY365" s="121"/>
      <c r="LZ365" s="121"/>
      <c r="MA365" s="121"/>
      <c r="MB365" s="121"/>
      <c r="MC365" s="121"/>
      <c r="MD365" s="121"/>
      <c r="ME365" s="121"/>
      <c r="MF365" s="121"/>
      <c r="MG365" s="121"/>
      <c r="MH365" s="121"/>
      <c r="MI365" s="121"/>
      <c r="MJ365" s="121"/>
      <c r="MK365" s="121"/>
      <c r="ML365" s="121"/>
      <c r="MM365" s="121"/>
      <c r="MN365" s="121"/>
      <c r="MO365" s="121"/>
      <c r="MP365" s="121"/>
      <c r="MQ365" s="121"/>
      <c r="MR365" s="121"/>
      <c r="MS365" s="121"/>
      <c r="MT365" s="121"/>
      <c r="MU365" s="121"/>
      <c r="MV365" s="121"/>
      <c r="MW365" s="121"/>
      <c r="MX365" s="121"/>
      <c r="MY365" s="121"/>
      <c r="MZ365" s="121"/>
      <c r="NA365" s="121"/>
      <c r="NB365" s="121"/>
      <c r="NC365" s="121"/>
      <c r="ND365" s="121"/>
      <c r="NE365" s="121"/>
      <c r="NF365" s="121"/>
      <c r="NG365" s="121"/>
      <c r="NH365" s="121"/>
      <c r="NI365" s="121"/>
      <c r="NJ365" s="121"/>
      <c r="NK365" s="121"/>
      <c r="NL365" s="121"/>
      <c r="NM365" s="121"/>
      <c r="NN365" s="121"/>
      <c r="NO365" s="121"/>
      <c r="NP365" s="121"/>
      <c r="NQ365" s="121"/>
      <c r="NR365" s="121"/>
      <c r="NS365" s="121"/>
      <c r="NT365" s="121"/>
      <c r="NU365" s="121"/>
      <c r="NV365" s="121"/>
      <c r="NW365" s="121"/>
      <c r="NX365" s="121"/>
      <c r="NY365" s="121"/>
      <c r="NZ365" s="121"/>
      <c r="OA365" s="121"/>
      <c r="OB365" s="121"/>
      <c r="OC365" s="121"/>
      <c r="OD365" s="121"/>
      <c r="OE365" s="121"/>
      <c r="OF365" s="121"/>
      <c r="OG365" s="121"/>
      <c r="OH365" s="121"/>
      <c r="OI365" s="121"/>
      <c r="OJ365" s="121"/>
      <c r="OK365" s="121"/>
      <c r="OL365" s="121"/>
      <c r="OM365" s="121"/>
      <c r="ON365" s="121"/>
      <c r="OO365" s="121"/>
      <c r="OP365" s="121"/>
      <c r="OQ365" s="121"/>
      <c r="OR365" s="121"/>
      <c r="OS365" s="121"/>
      <c r="OT365" s="121"/>
      <c r="OU365" s="121"/>
      <c r="OV365" s="121"/>
      <c r="OW365" s="121"/>
      <c r="OX365" s="121"/>
      <c r="OY365" s="121"/>
      <c r="OZ365" s="121"/>
      <c r="PA365" s="121"/>
      <c r="PB365" s="121"/>
      <c r="PC365" s="121"/>
      <c r="PD365" s="121"/>
      <c r="PE365" s="121"/>
      <c r="PF365" s="121"/>
      <c r="PG365" s="121"/>
      <c r="PH365" s="121"/>
      <c r="PI365" s="121"/>
      <c r="PJ365" s="121"/>
      <c r="PK365" s="121"/>
      <c r="PL365" s="121"/>
      <c r="PM365" s="121"/>
      <c r="PN365" s="121"/>
      <c r="PO365" s="121"/>
      <c r="PP365" s="121"/>
      <c r="PQ365" s="121"/>
      <c r="PR365" s="121"/>
      <c r="PS365" s="121"/>
      <c r="PT365" s="121"/>
      <c r="PU365" s="121"/>
      <c r="PV365" s="121"/>
      <c r="PW365" s="121"/>
      <c r="PX365" s="121"/>
      <c r="PY365" s="121"/>
      <c r="PZ365" s="121"/>
      <c r="QA365" s="121"/>
      <c r="QB365" s="121"/>
      <c r="QC365" s="121"/>
      <c r="QD365" s="121"/>
      <c r="QE365" s="121"/>
      <c r="QF365" s="121"/>
      <c r="QG365" s="121"/>
      <c r="QH365" s="121"/>
      <c r="QI365" s="121"/>
      <c r="QJ365" s="121"/>
      <c r="QK365" s="121"/>
      <c r="QL365" s="121"/>
      <c r="QM365" s="121"/>
      <c r="QN365" s="121"/>
      <c r="QO365" s="121"/>
      <c r="QP365" s="121"/>
      <c r="QQ365" s="121"/>
      <c r="QR365" s="121"/>
      <c r="QS365" s="121"/>
      <c r="QT365" s="121"/>
      <c r="QU365" s="121"/>
      <c r="QV365" s="121"/>
      <c r="QW365" s="121"/>
      <c r="QX365" s="121"/>
      <c r="QY365" s="121"/>
      <c r="QZ365" s="121"/>
      <c r="RA365" s="121"/>
      <c r="RB365" s="121"/>
      <c r="RC365" s="121"/>
      <c r="RD365" s="121"/>
      <c r="RE365" s="121"/>
      <c r="RF365" s="121"/>
      <c r="RG365" s="121"/>
      <c r="RH365" s="121"/>
      <c r="RI365" s="121"/>
      <c r="RJ365" s="121"/>
      <c r="RK365" s="121"/>
      <c r="RL365" s="121"/>
      <c r="RM365" s="121"/>
      <c r="RN365" s="121"/>
      <c r="RO365" s="121"/>
      <c r="RP365" s="121"/>
      <c r="RQ365" s="121"/>
      <c r="RR365" s="121"/>
      <c r="RS365" s="121"/>
      <c r="RT365" s="121"/>
      <c r="RU365" s="121"/>
      <c r="RV365" s="121"/>
      <c r="RW365" s="121"/>
      <c r="RX365" s="121"/>
      <c r="RY365" s="121"/>
      <c r="RZ365" s="121"/>
      <c r="SA365" s="121"/>
      <c r="SB365" s="121"/>
      <c r="SC365" s="121"/>
      <c r="SD365" s="121"/>
      <c r="SE365" s="121"/>
      <c r="SF365" s="121"/>
      <c r="SG365" s="121"/>
      <c r="SH365" s="121"/>
      <c r="SI365" s="121"/>
      <c r="SJ365" s="121"/>
      <c r="SK365" s="121"/>
      <c r="SL365" s="121"/>
      <c r="SM365" s="121"/>
      <c r="SN365" s="121"/>
      <c r="SO365" s="121"/>
      <c r="SP365" s="121"/>
      <c r="SQ365" s="121"/>
      <c r="SR365" s="121"/>
      <c r="SS365" s="121"/>
      <c r="ST365" s="121"/>
      <c r="SU365" s="121"/>
      <c r="SV365" s="121"/>
      <c r="SW365" s="121"/>
      <c r="SX365" s="121"/>
      <c r="SY365" s="121"/>
      <c r="SZ365" s="121"/>
      <c r="TA365" s="121"/>
      <c r="TB365" s="121"/>
      <c r="TC365" s="121"/>
      <c r="TD365" s="121"/>
      <c r="TE365" s="121"/>
      <c r="TF365" s="121"/>
      <c r="TG365" s="121"/>
      <c r="TH365" s="121"/>
      <c r="TI365" s="121"/>
      <c r="TJ365" s="121"/>
      <c r="TK365" s="121"/>
      <c r="TL365" s="121"/>
      <c r="TM365" s="121"/>
      <c r="TN365" s="121"/>
      <c r="TO365" s="121"/>
      <c r="TP365" s="121"/>
      <c r="TQ365" s="121"/>
      <c r="TR365" s="121"/>
      <c r="TS365" s="121"/>
      <c r="TT365" s="121"/>
      <c r="TU365" s="121"/>
      <c r="TV365" s="121"/>
      <c r="TW365" s="121"/>
      <c r="TX365" s="121"/>
      <c r="TY365" s="121"/>
      <c r="TZ365" s="121"/>
      <c r="UA365" s="121"/>
      <c r="UB365" s="121"/>
      <c r="UC365" s="121"/>
      <c r="UD365" s="121"/>
      <c r="UE365" s="121"/>
      <c r="UF365" s="121"/>
      <c r="UG365" s="121"/>
      <c r="UH365" s="121"/>
      <c r="UI365" s="121"/>
      <c r="UJ365" s="121"/>
      <c r="UK365" s="121"/>
      <c r="UL365" s="121"/>
      <c r="UM365" s="121"/>
      <c r="UN365" s="121"/>
      <c r="UO365" s="121"/>
      <c r="UP365" s="121"/>
      <c r="UQ365" s="121"/>
      <c r="UR365" s="121"/>
      <c r="US365" s="121"/>
      <c r="UT365" s="121"/>
      <c r="UU365" s="121"/>
      <c r="UV365" s="121"/>
      <c r="UW365" s="121"/>
      <c r="UX365" s="121"/>
      <c r="UY365" s="121"/>
      <c r="UZ365" s="121"/>
      <c r="VA365" s="121"/>
      <c r="VB365" s="121"/>
      <c r="VC365" s="121"/>
      <c r="VD365" s="121"/>
      <c r="VE365" s="121"/>
      <c r="VF365" s="121"/>
      <c r="VG365" s="121"/>
      <c r="VH365" s="121"/>
      <c r="VI365" s="121"/>
      <c r="VJ365" s="121"/>
      <c r="VK365" s="121"/>
      <c r="VL365" s="121"/>
      <c r="VM365" s="121"/>
      <c r="VN365" s="121"/>
      <c r="VO365" s="121"/>
      <c r="VP365" s="121"/>
      <c r="VQ365" s="121"/>
      <c r="VR365" s="121"/>
      <c r="VS365" s="121"/>
      <c r="VT365" s="121"/>
      <c r="VU365" s="121"/>
      <c r="VV365" s="121"/>
      <c r="VW365" s="121"/>
      <c r="VX365" s="121"/>
      <c r="VY365" s="121"/>
      <c r="VZ365" s="121"/>
      <c r="WA365" s="121"/>
      <c r="WB365" s="121"/>
      <c r="WC365" s="121"/>
      <c r="WD365" s="121"/>
      <c r="WE365" s="121"/>
      <c r="WF365" s="121"/>
      <c r="WG365" s="121"/>
      <c r="WH365" s="121"/>
      <c r="WI365" s="121"/>
      <c r="WJ365" s="121"/>
      <c r="WK365" s="121"/>
      <c r="WL365" s="121"/>
      <c r="WM365" s="121"/>
      <c r="WN365" s="121"/>
      <c r="WO365" s="121"/>
      <c r="WP365" s="121"/>
      <c r="WQ365" s="121"/>
      <c r="WR365" s="121"/>
      <c r="WS365" s="121"/>
      <c r="WT365" s="121"/>
      <c r="WU365" s="121"/>
      <c r="WV365" s="121"/>
      <c r="WW365" s="121"/>
      <c r="WX365" s="121"/>
      <c r="WY365" s="121"/>
      <c r="WZ365" s="121"/>
      <c r="XA365" s="121"/>
      <c r="XB365" s="121"/>
      <c r="XC365" s="121"/>
      <c r="XD365" s="121"/>
      <c r="XE365" s="121"/>
      <c r="XF365" s="121"/>
      <c r="XG365" s="121"/>
      <c r="XH365" s="121"/>
      <c r="XI365" s="121"/>
      <c r="XJ365" s="121"/>
      <c r="XK365" s="121"/>
      <c r="XL365" s="121"/>
      <c r="XM365" s="121"/>
      <c r="XN365" s="121"/>
      <c r="XO365" s="121"/>
      <c r="XP365" s="121"/>
      <c r="XQ365" s="121"/>
      <c r="XR365" s="121"/>
      <c r="XS365" s="121"/>
      <c r="XT365" s="121"/>
      <c r="XU365" s="121"/>
      <c r="XV365" s="121"/>
      <c r="XW365" s="121"/>
      <c r="XX365" s="121"/>
      <c r="XY365" s="121"/>
      <c r="XZ365" s="121"/>
      <c r="YA365" s="121"/>
      <c r="YB365" s="121"/>
      <c r="YC365" s="121"/>
      <c r="YD365" s="121"/>
      <c r="YE365" s="121"/>
      <c r="YF365" s="121"/>
      <c r="YG365" s="121"/>
      <c r="YH365" s="121"/>
      <c r="YI365" s="121"/>
      <c r="YJ365" s="121"/>
      <c r="YK365" s="121"/>
      <c r="YL365" s="121"/>
      <c r="YM365" s="121"/>
      <c r="YN365" s="121"/>
      <c r="YO365" s="121"/>
      <c r="YP365" s="121"/>
      <c r="YQ365" s="121"/>
      <c r="YR365" s="121"/>
      <c r="YS365" s="121"/>
      <c r="YT365" s="121"/>
      <c r="YU365" s="121"/>
      <c r="YV365" s="121"/>
      <c r="YW365" s="121"/>
      <c r="YX365" s="121"/>
      <c r="YY365" s="121"/>
      <c r="YZ365" s="121"/>
      <c r="ZA365" s="121"/>
      <c r="ZB365" s="121"/>
      <c r="ZC365" s="121"/>
      <c r="ZD365" s="121"/>
      <c r="ZE365" s="121"/>
      <c r="ZF365" s="121"/>
      <c r="ZG365" s="121"/>
      <c r="ZH365" s="121"/>
      <c r="ZI365" s="121"/>
      <c r="ZJ365" s="121"/>
      <c r="ZK365" s="121"/>
      <c r="ZL365" s="121"/>
      <c r="ZM365" s="121"/>
      <c r="ZN365" s="121"/>
      <c r="ZO365" s="121"/>
      <c r="ZP365" s="121"/>
      <c r="ZQ365" s="121"/>
      <c r="ZR365" s="121"/>
      <c r="ZS365" s="121"/>
      <c r="ZT365" s="121"/>
      <c r="ZU365" s="121"/>
      <c r="ZV365" s="121"/>
      <c r="ZW365" s="121"/>
      <c r="ZX365" s="121"/>
      <c r="ZY365" s="121"/>
      <c r="ZZ365" s="121"/>
      <c r="AAA365" s="121"/>
      <c r="AAB365" s="121"/>
      <c r="AAC365" s="121"/>
      <c r="AAD365" s="121"/>
      <c r="AAE365" s="121"/>
      <c r="AAF365" s="121"/>
      <c r="AAG365" s="121"/>
      <c r="AAH365" s="121"/>
      <c r="AAI365" s="121"/>
      <c r="AAJ365" s="121"/>
      <c r="AAK365" s="121"/>
      <c r="AAL365" s="121"/>
      <c r="AAM365" s="121"/>
      <c r="AAN365" s="121"/>
      <c r="AAO365" s="121"/>
      <c r="AAP365" s="121"/>
      <c r="AAQ365" s="121"/>
      <c r="AAR365" s="121"/>
      <c r="AAS365" s="121"/>
      <c r="AAT365" s="121"/>
      <c r="AAU365" s="121"/>
      <c r="AAV365" s="121"/>
      <c r="AAW365" s="121"/>
      <c r="AAX365" s="121"/>
      <c r="AAY365" s="121"/>
      <c r="AAZ365" s="121"/>
      <c r="ABA365" s="121"/>
      <c r="ABB365" s="121"/>
      <c r="ABC365" s="121"/>
      <c r="ABD365" s="121"/>
      <c r="ABE365" s="121"/>
      <c r="ABF365" s="121"/>
      <c r="ABG365" s="121"/>
      <c r="ABH365" s="121"/>
      <c r="ABI365" s="121"/>
      <c r="ABJ365" s="121"/>
      <c r="ABK365" s="121"/>
      <c r="ABL365" s="121"/>
      <c r="ABM365" s="121"/>
      <c r="ABN365" s="121"/>
      <c r="ABO365" s="121"/>
      <c r="ABP365" s="121"/>
      <c r="ABQ365" s="121"/>
      <c r="ABR365" s="121"/>
      <c r="ABS365" s="121"/>
      <c r="ABT365" s="121"/>
      <c r="ABU365" s="121"/>
      <c r="ABV365" s="121"/>
      <c r="ABW365" s="121"/>
      <c r="ABX365" s="121"/>
      <c r="ABY365" s="121"/>
      <c r="ABZ365" s="121"/>
      <c r="ACA365" s="121"/>
      <c r="ACB365" s="121"/>
      <c r="ACC365" s="121"/>
      <c r="ACD365" s="121"/>
      <c r="ACE365" s="121"/>
      <c r="ACF365" s="121"/>
      <c r="ACG365" s="121"/>
      <c r="ACH365" s="121"/>
      <c r="ACI365" s="121"/>
      <c r="ACJ365" s="121"/>
      <c r="ACK365" s="121"/>
      <c r="ACL365" s="121"/>
      <c r="ACM365" s="121"/>
      <c r="ACN365" s="121"/>
      <c r="ACO365" s="121"/>
      <c r="ACP365" s="121"/>
      <c r="ACQ365" s="121"/>
      <c r="ACR365" s="121"/>
      <c r="ACS365" s="121"/>
      <c r="ACT365" s="121"/>
      <c r="ACU365" s="121"/>
      <c r="ACV365" s="121"/>
      <c r="ACW365" s="121"/>
      <c r="ACX365" s="121"/>
      <c r="ACY365" s="121"/>
      <c r="ACZ365" s="121"/>
      <c r="ADA365" s="121"/>
    </row>
    <row r="366" spans="1:781" customFormat="1" ht="36" x14ac:dyDescent="0.3">
      <c r="A366" s="42">
        <v>3</v>
      </c>
      <c r="B366" s="46" t="s">
        <v>1005</v>
      </c>
      <c r="C366" s="24" t="s">
        <v>155</v>
      </c>
      <c r="D366" s="25"/>
      <c r="E366" s="25"/>
      <c r="F366" s="25"/>
      <c r="G366" s="81"/>
      <c r="H366" s="25">
        <v>1</v>
      </c>
      <c r="I366" s="25"/>
      <c r="J366" s="25" t="s">
        <v>100</v>
      </c>
      <c r="K366" s="27">
        <v>1963</v>
      </c>
      <c r="L366" s="97">
        <v>23298</v>
      </c>
      <c r="M366" s="29">
        <v>66000</v>
      </c>
      <c r="N366" s="30"/>
      <c r="O366" s="30"/>
      <c r="P366" s="31" t="s">
        <v>83</v>
      </c>
      <c r="Q366" s="32" t="s">
        <v>1006</v>
      </c>
      <c r="R366" s="33"/>
      <c r="S366" s="34" t="str">
        <f t="shared" si="77"/>
        <v>Pb, Zn, Ag</v>
      </c>
      <c r="T366" s="35"/>
      <c r="U366" s="35"/>
      <c r="V366" s="35"/>
      <c r="W366" s="35"/>
      <c r="X366" s="35"/>
      <c r="Y366" s="35"/>
      <c r="Z366" s="35"/>
      <c r="AA366" s="1"/>
      <c r="AB366" s="36"/>
      <c r="AC366" s="36"/>
      <c r="AD366" s="36"/>
      <c r="AE366" s="36"/>
      <c r="AF366" s="37"/>
      <c r="AG366" s="37"/>
      <c r="AH366" s="37"/>
      <c r="AI366" s="37"/>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21"/>
      <c r="EE366" s="121"/>
      <c r="EF366" s="121"/>
      <c r="EG366" s="121"/>
      <c r="EH366" s="121"/>
      <c r="EI366" s="121"/>
      <c r="EJ366" s="121"/>
      <c r="EK366" s="121"/>
      <c r="EL366" s="121"/>
      <c r="EM366" s="121"/>
      <c r="EN366" s="121"/>
      <c r="EO366" s="121"/>
      <c r="EP366" s="121"/>
      <c r="EQ366" s="121"/>
      <c r="ER366" s="121"/>
      <c r="ES366" s="121"/>
      <c r="ET366" s="121"/>
      <c r="EU366" s="121"/>
      <c r="EV366" s="121"/>
      <c r="EW366" s="121"/>
      <c r="EX366" s="121"/>
      <c r="EY366" s="121"/>
      <c r="EZ366" s="121"/>
      <c r="FA366" s="121"/>
      <c r="FB366" s="121"/>
      <c r="FC366" s="121"/>
      <c r="FD366" s="121"/>
      <c r="FE366" s="121"/>
      <c r="FF366" s="121"/>
      <c r="FG366" s="121"/>
      <c r="FH366" s="121"/>
      <c r="FI366" s="121"/>
      <c r="FJ366" s="121"/>
      <c r="FK366" s="121"/>
      <c r="FL366" s="121"/>
      <c r="FM366" s="121"/>
      <c r="FN366" s="121"/>
      <c r="FO366" s="121"/>
      <c r="FP366" s="121"/>
      <c r="FQ366" s="121"/>
      <c r="FR366" s="121"/>
      <c r="FS366" s="121"/>
      <c r="FT366" s="121"/>
      <c r="FU366" s="121"/>
      <c r="FV366" s="121"/>
      <c r="FW366" s="121"/>
      <c r="FX366" s="121"/>
      <c r="FY366" s="121"/>
      <c r="FZ366" s="121"/>
      <c r="GA366" s="121"/>
      <c r="GB366" s="121"/>
      <c r="GC366" s="121"/>
      <c r="GD366" s="121"/>
      <c r="GE366" s="121"/>
      <c r="GF366" s="121"/>
      <c r="GG366" s="121"/>
      <c r="GH366" s="121"/>
      <c r="GI366" s="121"/>
      <c r="GJ366" s="121"/>
      <c r="GK366" s="121"/>
      <c r="GL366" s="121"/>
      <c r="GM366" s="121"/>
      <c r="GN366" s="121"/>
      <c r="GO366" s="121"/>
      <c r="GP366" s="121"/>
      <c r="GQ366" s="121"/>
      <c r="GR366" s="121"/>
      <c r="GS366" s="121"/>
      <c r="GT366" s="121"/>
      <c r="GU366" s="121"/>
      <c r="GV366" s="121"/>
      <c r="GW366" s="121"/>
      <c r="GX366" s="121"/>
      <c r="GY366" s="121"/>
      <c r="GZ366" s="121"/>
      <c r="HA366" s="121"/>
      <c r="HB366" s="121"/>
      <c r="HC366" s="121"/>
      <c r="HD366" s="121"/>
      <c r="HE366" s="121"/>
      <c r="HF366" s="121"/>
      <c r="HG366" s="121"/>
      <c r="HH366" s="121"/>
      <c r="HI366" s="121"/>
      <c r="HJ366" s="121"/>
      <c r="HK366" s="121"/>
      <c r="HL366" s="121"/>
      <c r="HM366" s="121"/>
      <c r="HN366" s="121"/>
      <c r="HO366" s="121"/>
      <c r="HP366" s="121"/>
      <c r="HQ366" s="121"/>
      <c r="HR366" s="121"/>
      <c r="HS366" s="121"/>
      <c r="HT366" s="121"/>
      <c r="HU366" s="121"/>
      <c r="HV366" s="121"/>
      <c r="HW366" s="121"/>
      <c r="HX366" s="121"/>
      <c r="HY366" s="121"/>
      <c r="HZ366" s="121"/>
      <c r="IA366" s="121"/>
      <c r="IB366" s="121"/>
      <c r="IC366" s="121"/>
      <c r="ID366" s="121"/>
      <c r="IE366" s="121"/>
      <c r="IF366" s="121"/>
      <c r="IG366" s="121"/>
      <c r="IH366" s="121"/>
      <c r="II366" s="121"/>
      <c r="IJ366" s="121"/>
      <c r="IK366" s="121"/>
      <c r="IL366" s="121"/>
      <c r="IM366" s="121"/>
      <c r="IN366" s="121"/>
      <c r="IO366" s="121"/>
      <c r="IP366" s="121"/>
      <c r="IQ366" s="121"/>
      <c r="IR366" s="121"/>
      <c r="IS366" s="121"/>
      <c r="IT366" s="121"/>
      <c r="IU366" s="121"/>
      <c r="IV366" s="121"/>
      <c r="IW366" s="121"/>
      <c r="IX366" s="121"/>
      <c r="IY366" s="121"/>
      <c r="IZ366" s="121"/>
      <c r="JA366" s="121"/>
      <c r="JB366" s="121"/>
      <c r="JC366" s="121"/>
      <c r="JD366" s="121"/>
      <c r="JE366" s="121"/>
      <c r="JF366" s="121"/>
      <c r="JG366" s="121"/>
      <c r="JH366" s="121"/>
      <c r="JI366" s="121"/>
      <c r="JJ366" s="121"/>
      <c r="JK366" s="121"/>
      <c r="JL366" s="121"/>
      <c r="JM366" s="121"/>
      <c r="JN366" s="121"/>
      <c r="JO366" s="121"/>
      <c r="JP366" s="121"/>
      <c r="JQ366" s="121"/>
      <c r="JR366" s="121"/>
      <c r="JS366" s="121"/>
      <c r="JT366" s="121"/>
      <c r="JU366" s="121"/>
      <c r="JV366" s="121"/>
      <c r="JW366" s="121"/>
      <c r="JX366" s="121"/>
      <c r="JY366" s="121"/>
      <c r="JZ366" s="121"/>
      <c r="KA366" s="121"/>
      <c r="KB366" s="121"/>
      <c r="KC366" s="121"/>
      <c r="KD366" s="121"/>
      <c r="KE366" s="121"/>
      <c r="KF366" s="121"/>
      <c r="KG366" s="121"/>
      <c r="KH366" s="121"/>
      <c r="KI366" s="121"/>
      <c r="KJ366" s="121"/>
      <c r="KK366" s="121"/>
      <c r="KL366" s="121"/>
      <c r="KM366" s="121"/>
      <c r="KN366" s="121"/>
      <c r="KO366" s="121"/>
      <c r="KP366" s="121"/>
      <c r="KQ366" s="121"/>
      <c r="KR366" s="121"/>
      <c r="KS366" s="121"/>
      <c r="KT366" s="121"/>
      <c r="KU366" s="121"/>
      <c r="KV366" s="121"/>
      <c r="KW366" s="121"/>
      <c r="KX366" s="121"/>
      <c r="KY366" s="121"/>
      <c r="KZ366" s="121"/>
      <c r="LA366" s="121"/>
      <c r="LB366" s="121"/>
      <c r="LC366" s="121"/>
      <c r="LD366" s="121"/>
      <c r="LE366" s="121"/>
      <c r="LF366" s="121"/>
      <c r="LG366" s="121"/>
      <c r="LH366" s="121"/>
      <c r="LI366" s="121"/>
      <c r="LJ366" s="121"/>
      <c r="LK366" s="121"/>
      <c r="LL366" s="121"/>
      <c r="LM366" s="121"/>
      <c r="LN366" s="121"/>
      <c r="LO366" s="121"/>
      <c r="LP366" s="121"/>
      <c r="LQ366" s="121"/>
      <c r="LR366" s="121"/>
      <c r="LS366" s="121"/>
      <c r="LT366" s="121"/>
      <c r="LU366" s="121"/>
      <c r="LV366" s="121"/>
      <c r="LW366" s="121"/>
      <c r="LX366" s="121"/>
      <c r="LY366" s="121"/>
      <c r="LZ366" s="121"/>
      <c r="MA366" s="121"/>
      <c r="MB366" s="121"/>
      <c r="MC366" s="121"/>
      <c r="MD366" s="121"/>
      <c r="ME366" s="121"/>
      <c r="MF366" s="121"/>
      <c r="MG366" s="121"/>
      <c r="MH366" s="121"/>
      <c r="MI366" s="121"/>
      <c r="MJ366" s="121"/>
      <c r="MK366" s="121"/>
      <c r="ML366" s="121"/>
      <c r="MM366" s="121"/>
      <c r="MN366" s="121"/>
      <c r="MO366" s="121"/>
      <c r="MP366" s="121"/>
      <c r="MQ366" s="121"/>
      <c r="MR366" s="121"/>
      <c r="MS366" s="121"/>
      <c r="MT366" s="121"/>
      <c r="MU366" s="121"/>
      <c r="MV366" s="121"/>
      <c r="MW366" s="121"/>
      <c r="MX366" s="121"/>
      <c r="MY366" s="121"/>
      <c r="MZ366" s="121"/>
      <c r="NA366" s="121"/>
      <c r="NB366" s="121"/>
      <c r="NC366" s="121"/>
      <c r="ND366" s="121"/>
      <c r="NE366" s="121"/>
      <c r="NF366" s="121"/>
      <c r="NG366" s="121"/>
      <c r="NH366" s="121"/>
      <c r="NI366" s="121"/>
      <c r="NJ366" s="121"/>
      <c r="NK366" s="121"/>
      <c r="NL366" s="121"/>
      <c r="NM366" s="121"/>
      <c r="NN366" s="121"/>
      <c r="NO366" s="121"/>
      <c r="NP366" s="121"/>
      <c r="NQ366" s="121"/>
      <c r="NR366" s="121"/>
      <c r="NS366" s="121"/>
      <c r="NT366" s="121"/>
      <c r="NU366" s="121"/>
      <c r="NV366" s="121"/>
      <c r="NW366" s="121"/>
      <c r="NX366" s="121"/>
      <c r="NY366" s="121"/>
      <c r="NZ366" s="121"/>
      <c r="OA366" s="121"/>
      <c r="OB366" s="121"/>
      <c r="OC366" s="121"/>
      <c r="OD366" s="121"/>
      <c r="OE366" s="121"/>
      <c r="OF366" s="121"/>
      <c r="OG366" s="121"/>
      <c r="OH366" s="121"/>
      <c r="OI366" s="121"/>
      <c r="OJ366" s="121"/>
      <c r="OK366" s="121"/>
      <c r="OL366" s="121"/>
      <c r="OM366" s="121"/>
      <c r="ON366" s="121"/>
      <c r="OO366" s="121"/>
      <c r="OP366" s="121"/>
      <c r="OQ366" s="121"/>
      <c r="OR366" s="121"/>
      <c r="OS366" s="121"/>
      <c r="OT366" s="121"/>
      <c r="OU366" s="121"/>
      <c r="OV366" s="121"/>
      <c r="OW366" s="121"/>
      <c r="OX366" s="121"/>
      <c r="OY366" s="121"/>
      <c r="OZ366" s="121"/>
      <c r="PA366" s="121"/>
      <c r="PB366" s="121"/>
      <c r="PC366" s="121"/>
      <c r="PD366" s="121"/>
      <c r="PE366" s="121"/>
      <c r="PF366" s="121"/>
      <c r="PG366" s="121"/>
      <c r="PH366" s="121"/>
      <c r="PI366" s="121"/>
      <c r="PJ366" s="121"/>
      <c r="PK366" s="121"/>
      <c r="PL366" s="121"/>
      <c r="PM366" s="121"/>
      <c r="PN366" s="121"/>
      <c r="PO366" s="121"/>
      <c r="PP366" s="121"/>
      <c r="PQ366" s="121"/>
      <c r="PR366" s="121"/>
      <c r="PS366" s="121"/>
      <c r="PT366" s="121"/>
      <c r="PU366" s="121"/>
      <c r="PV366" s="121"/>
      <c r="PW366" s="121"/>
      <c r="PX366" s="121"/>
      <c r="PY366" s="121"/>
      <c r="PZ366" s="121"/>
      <c r="QA366" s="121"/>
      <c r="QB366" s="121"/>
      <c r="QC366" s="121"/>
      <c r="QD366" s="121"/>
      <c r="QE366" s="121"/>
      <c r="QF366" s="121"/>
      <c r="QG366" s="121"/>
      <c r="QH366" s="121"/>
      <c r="QI366" s="121"/>
      <c r="QJ366" s="121"/>
      <c r="QK366" s="121"/>
      <c r="QL366" s="121"/>
      <c r="QM366" s="121"/>
      <c r="QN366" s="121"/>
      <c r="QO366" s="121"/>
      <c r="QP366" s="121"/>
      <c r="QQ366" s="121"/>
      <c r="QR366" s="121"/>
      <c r="QS366" s="121"/>
      <c r="QT366" s="121"/>
      <c r="QU366" s="121"/>
      <c r="QV366" s="121"/>
      <c r="QW366" s="121"/>
      <c r="QX366" s="121"/>
      <c r="QY366" s="121"/>
      <c r="QZ366" s="121"/>
      <c r="RA366" s="121"/>
      <c r="RB366" s="121"/>
      <c r="RC366" s="121"/>
      <c r="RD366" s="121"/>
      <c r="RE366" s="121"/>
      <c r="RF366" s="121"/>
      <c r="RG366" s="121"/>
      <c r="RH366" s="121"/>
      <c r="RI366" s="121"/>
      <c r="RJ366" s="121"/>
      <c r="RK366" s="121"/>
      <c r="RL366" s="121"/>
      <c r="RM366" s="121"/>
      <c r="RN366" s="121"/>
      <c r="RO366" s="121"/>
      <c r="RP366" s="121"/>
      <c r="RQ366" s="121"/>
      <c r="RR366" s="121"/>
      <c r="RS366" s="121"/>
      <c r="RT366" s="121"/>
      <c r="RU366" s="121"/>
      <c r="RV366" s="121"/>
      <c r="RW366" s="121"/>
      <c r="RX366" s="121"/>
      <c r="RY366" s="121"/>
      <c r="RZ366" s="121"/>
      <c r="SA366" s="121"/>
      <c r="SB366" s="121"/>
      <c r="SC366" s="121"/>
      <c r="SD366" s="121"/>
      <c r="SE366" s="121"/>
      <c r="SF366" s="121"/>
      <c r="SG366" s="121"/>
      <c r="SH366" s="121"/>
      <c r="SI366" s="121"/>
      <c r="SJ366" s="121"/>
      <c r="SK366" s="121"/>
      <c r="SL366" s="121"/>
      <c r="SM366" s="121"/>
      <c r="SN366" s="121"/>
      <c r="SO366" s="121"/>
      <c r="SP366" s="121"/>
      <c r="SQ366" s="121"/>
      <c r="SR366" s="121"/>
      <c r="SS366" s="121"/>
      <c r="ST366" s="121"/>
      <c r="SU366" s="121"/>
      <c r="SV366" s="121"/>
      <c r="SW366" s="121"/>
      <c r="SX366" s="121"/>
      <c r="SY366" s="121"/>
      <c r="SZ366" s="121"/>
      <c r="TA366" s="121"/>
      <c r="TB366" s="121"/>
      <c r="TC366" s="121"/>
      <c r="TD366" s="121"/>
      <c r="TE366" s="121"/>
      <c r="TF366" s="121"/>
      <c r="TG366" s="121"/>
      <c r="TH366" s="121"/>
      <c r="TI366" s="121"/>
      <c r="TJ366" s="121"/>
      <c r="TK366" s="121"/>
      <c r="TL366" s="121"/>
      <c r="TM366" s="121"/>
      <c r="TN366" s="121"/>
      <c r="TO366" s="121"/>
      <c r="TP366" s="121"/>
      <c r="TQ366" s="121"/>
      <c r="TR366" s="121"/>
      <c r="TS366" s="121"/>
      <c r="TT366" s="121"/>
      <c r="TU366" s="121"/>
      <c r="TV366" s="121"/>
      <c r="TW366" s="121"/>
      <c r="TX366" s="121"/>
      <c r="TY366" s="121"/>
      <c r="TZ366" s="121"/>
      <c r="UA366" s="121"/>
      <c r="UB366" s="121"/>
      <c r="UC366" s="121"/>
      <c r="UD366" s="121"/>
      <c r="UE366" s="121"/>
      <c r="UF366" s="121"/>
      <c r="UG366" s="121"/>
      <c r="UH366" s="121"/>
      <c r="UI366" s="121"/>
      <c r="UJ366" s="121"/>
      <c r="UK366" s="121"/>
      <c r="UL366" s="121"/>
      <c r="UM366" s="121"/>
      <c r="UN366" s="121"/>
      <c r="UO366" s="121"/>
      <c r="UP366" s="121"/>
      <c r="UQ366" s="121"/>
      <c r="UR366" s="121"/>
      <c r="US366" s="121"/>
      <c r="UT366" s="121"/>
      <c r="UU366" s="121"/>
      <c r="UV366" s="121"/>
      <c r="UW366" s="121"/>
      <c r="UX366" s="121"/>
      <c r="UY366" s="121"/>
      <c r="UZ366" s="121"/>
      <c r="VA366" s="121"/>
      <c r="VB366" s="121"/>
      <c r="VC366" s="121"/>
      <c r="VD366" s="121"/>
      <c r="VE366" s="121"/>
      <c r="VF366" s="121"/>
      <c r="VG366" s="121"/>
      <c r="VH366" s="121"/>
      <c r="VI366" s="121"/>
      <c r="VJ366" s="121"/>
      <c r="VK366" s="121"/>
      <c r="VL366" s="121"/>
      <c r="VM366" s="121"/>
      <c r="VN366" s="121"/>
      <c r="VO366" s="121"/>
      <c r="VP366" s="121"/>
      <c r="VQ366" s="121"/>
      <c r="VR366" s="121"/>
      <c r="VS366" s="121"/>
      <c r="VT366" s="121"/>
      <c r="VU366" s="121"/>
      <c r="VV366" s="121"/>
      <c r="VW366" s="121"/>
      <c r="VX366" s="121"/>
      <c r="VY366" s="121"/>
      <c r="VZ366" s="121"/>
      <c r="WA366" s="121"/>
      <c r="WB366" s="121"/>
      <c r="WC366" s="121"/>
      <c r="WD366" s="121"/>
      <c r="WE366" s="121"/>
      <c r="WF366" s="121"/>
      <c r="WG366" s="121"/>
      <c r="WH366" s="121"/>
      <c r="WI366" s="121"/>
      <c r="WJ366" s="121"/>
      <c r="WK366" s="121"/>
      <c r="WL366" s="121"/>
      <c r="WM366" s="121"/>
      <c r="WN366" s="121"/>
      <c r="WO366" s="121"/>
      <c r="WP366" s="121"/>
      <c r="WQ366" s="121"/>
      <c r="WR366" s="121"/>
      <c r="WS366" s="121"/>
      <c r="WT366" s="121"/>
      <c r="WU366" s="121"/>
      <c r="WV366" s="121"/>
      <c r="WW366" s="121"/>
      <c r="WX366" s="121"/>
      <c r="WY366" s="121"/>
      <c r="WZ366" s="121"/>
      <c r="XA366" s="121"/>
      <c r="XB366" s="121"/>
      <c r="XC366" s="121"/>
      <c r="XD366" s="121"/>
      <c r="XE366" s="121"/>
      <c r="XF366" s="121"/>
      <c r="XG366" s="121"/>
      <c r="XH366" s="121"/>
      <c r="XI366" s="121"/>
      <c r="XJ366" s="121"/>
      <c r="XK366" s="121"/>
      <c r="XL366" s="121"/>
      <c r="XM366" s="121"/>
      <c r="XN366" s="121"/>
      <c r="XO366" s="121"/>
      <c r="XP366" s="121"/>
      <c r="XQ366" s="121"/>
      <c r="XR366" s="121"/>
      <c r="XS366" s="121"/>
      <c r="XT366" s="121"/>
      <c r="XU366" s="121"/>
      <c r="XV366" s="121"/>
      <c r="XW366" s="121"/>
      <c r="XX366" s="121"/>
      <c r="XY366" s="121"/>
      <c r="XZ366" s="121"/>
      <c r="YA366" s="121"/>
      <c r="YB366" s="121"/>
      <c r="YC366" s="121"/>
      <c r="YD366" s="121"/>
      <c r="YE366" s="121"/>
      <c r="YF366" s="121"/>
      <c r="YG366" s="121"/>
      <c r="YH366" s="121"/>
      <c r="YI366" s="121"/>
      <c r="YJ366" s="121"/>
      <c r="YK366" s="121"/>
      <c r="YL366" s="121"/>
      <c r="YM366" s="121"/>
      <c r="YN366" s="121"/>
      <c r="YO366" s="121"/>
      <c r="YP366" s="121"/>
      <c r="YQ366" s="121"/>
      <c r="YR366" s="121"/>
      <c r="YS366" s="121"/>
      <c r="YT366" s="121"/>
      <c r="YU366" s="121"/>
      <c r="YV366" s="121"/>
      <c r="YW366" s="121"/>
      <c r="YX366" s="121"/>
      <c r="YY366" s="121"/>
      <c r="YZ366" s="121"/>
      <c r="ZA366" s="121"/>
      <c r="ZB366" s="121"/>
      <c r="ZC366" s="121"/>
      <c r="ZD366" s="121"/>
      <c r="ZE366" s="121"/>
      <c r="ZF366" s="121"/>
      <c r="ZG366" s="121"/>
      <c r="ZH366" s="121"/>
      <c r="ZI366" s="121"/>
      <c r="ZJ366" s="121"/>
      <c r="ZK366" s="121"/>
      <c r="ZL366" s="121"/>
      <c r="ZM366" s="121"/>
      <c r="ZN366" s="121"/>
      <c r="ZO366" s="121"/>
      <c r="ZP366" s="121"/>
      <c r="ZQ366" s="121"/>
      <c r="ZR366" s="121"/>
      <c r="ZS366" s="121"/>
      <c r="ZT366" s="121"/>
      <c r="ZU366" s="121"/>
      <c r="ZV366" s="121"/>
      <c r="ZW366" s="121"/>
      <c r="ZX366" s="121"/>
      <c r="ZY366" s="121"/>
      <c r="ZZ366" s="121"/>
      <c r="AAA366" s="121"/>
      <c r="AAB366" s="121"/>
      <c r="AAC366" s="121"/>
      <c r="AAD366" s="121"/>
      <c r="AAE366" s="121"/>
      <c r="AAF366" s="121"/>
      <c r="AAG366" s="121"/>
      <c r="AAH366" s="121"/>
      <c r="AAI366" s="121"/>
      <c r="AAJ366" s="121"/>
      <c r="AAK366" s="121"/>
      <c r="AAL366" s="121"/>
      <c r="AAM366" s="121"/>
      <c r="AAN366" s="121"/>
      <c r="AAO366" s="121"/>
      <c r="AAP366" s="121"/>
      <c r="AAQ366" s="121"/>
      <c r="AAR366" s="121"/>
      <c r="AAS366" s="121"/>
      <c r="AAT366" s="121"/>
      <c r="AAU366" s="121"/>
      <c r="AAV366" s="121"/>
      <c r="AAW366" s="121"/>
      <c r="AAX366" s="121"/>
      <c r="AAY366" s="121"/>
      <c r="AAZ366" s="121"/>
      <c r="ABA366" s="121"/>
      <c r="ABB366" s="121"/>
      <c r="ABC366" s="121"/>
      <c r="ABD366" s="121"/>
      <c r="ABE366" s="121"/>
      <c r="ABF366" s="121"/>
      <c r="ABG366" s="121"/>
      <c r="ABH366" s="121"/>
      <c r="ABI366" s="121"/>
      <c r="ABJ366" s="121"/>
      <c r="ABK366" s="121"/>
      <c r="ABL366" s="121"/>
      <c r="ABM366" s="121"/>
      <c r="ABN366" s="121"/>
      <c r="ABO366" s="121"/>
      <c r="ABP366" s="121"/>
      <c r="ABQ366" s="121"/>
      <c r="ABR366" s="121"/>
      <c r="ABS366" s="121"/>
      <c r="ABT366" s="121"/>
      <c r="ABU366" s="121"/>
      <c r="ABV366" s="121"/>
      <c r="ABW366" s="121"/>
      <c r="ABX366" s="121"/>
      <c r="ABY366" s="121"/>
      <c r="ABZ366" s="121"/>
      <c r="ACA366" s="121"/>
      <c r="ACB366" s="121"/>
      <c r="ACC366" s="121"/>
      <c r="ACD366" s="121"/>
      <c r="ACE366" s="121"/>
      <c r="ACF366" s="121"/>
      <c r="ACG366" s="121"/>
      <c r="ACH366" s="121"/>
      <c r="ACI366" s="121"/>
      <c r="ACJ366" s="121"/>
      <c r="ACK366" s="121"/>
      <c r="ACL366" s="121"/>
      <c r="ACM366" s="121"/>
      <c r="ACN366" s="121"/>
      <c r="ACO366" s="121"/>
      <c r="ACP366" s="121"/>
      <c r="ACQ366" s="121"/>
      <c r="ACR366" s="121"/>
      <c r="ACS366" s="121"/>
      <c r="ACT366" s="121"/>
      <c r="ACU366" s="121"/>
      <c r="ACV366" s="121"/>
      <c r="ACW366" s="121"/>
      <c r="ACX366" s="121"/>
      <c r="ACY366" s="121"/>
      <c r="ACZ366" s="121"/>
      <c r="ADA366" s="121"/>
    </row>
    <row r="367" spans="1:781" customFormat="1" ht="24" x14ac:dyDescent="0.3">
      <c r="A367" s="42">
        <v>3</v>
      </c>
      <c r="B367" s="46" t="s">
        <v>1007</v>
      </c>
      <c r="C367" s="24" t="s">
        <v>208</v>
      </c>
      <c r="D367" s="25"/>
      <c r="E367" s="25"/>
      <c r="F367" s="25"/>
      <c r="G367" s="81"/>
      <c r="H367" s="25">
        <v>2</v>
      </c>
      <c r="I367" s="25" t="s">
        <v>44</v>
      </c>
      <c r="J367" s="25" t="s">
        <v>114</v>
      </c>
      <c r="K367" s="27">
        <v>1963</v>
      </c>
      <c r="L367" s="28">
        <v>23178</v>
      </c>
      <c r="M367" s="29"/>
      <c r="N367" s="30"/>
      <c r="O367" s="30"/>
      <c r="P367" s="31" t="s">
        <v>32</v>
      </c>
      <c r="Q367" s="32" t="s">
        <v>1008</v>
      </c>
      <c r="R367" s="33"/>
      <c r="S367" s="34" t="str">
        <f t="shared" si="77"/>
        <v>U</v>
      </c>
      <c r="T367" s="35"/>
      <c r="U367" s="35"/>
      <c r="V367" s="35"/>
      <c r="W367" s="35"/>
      <c r="X367" s="35"/>
      <c r="Y367" s="35"/>
      <c r="Z367" s="35"/>
      <c r="AA367" s="1"/>
      <c r="AB367" s="36">
        <f t="shared" ref="AB367:AB380" si="79">M367/1896653</f>
        <v>0</v>
      </c>
      <c r="AC367" s="36">
        <f t="shared" ref="AC367:AC380" si="80">N367/39</f>
        <v>0</v>
      </c>
      <c r="AD367" s="36">
        <f t="shared" ref="AD367:AD380" si="81">O367/14</f>
        <v>0</v>
      </c>
      <c r="AE367" s="36">
        <f t="shared" ref="AE367:AE380" si="82">SUM(AB367:AD367)</f>
        <v>0</v>
      </c>
      <c r="AF367" s="37"/>
      <c r="AG367" s="37">
        <f>IF(A367=1,AE367,0)</f>
        <v>0</v>
      </c>
      <c r="AH367" s="37">
        <f>IF(A367=2,AE367,0)</f>
        <v>0</v>
      </c>
      <c r="AI367" s="37">
        <f>IF(A367=3,AE367,0)</f>
        <v>0</v>
      </c>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21"/>
      <c r="EE367" s="121"/>
      <c r="EF367" s="121"/>
      <c r="EG367" s="121"/>
      <c r="EH367" s="121"/>
      <c r="EI367" s="121"/>
      <c r="EJ367" s="121"/>
      <c r="EK367" s="121"/>
      <c r="EL367" s="121"/>
      <c r="EM367" s="121"/>
      <c r="EN367" s="121"/>
      <c r="EO367" s="121"/>
      <c r="EP367" s="121"/>
      <c r="EQ367" s="121"/>
      <c r="ER367" s="121"/>
      <c r="ES367" s="121"/>
      <c r="ET367" s="121"/>
      <c r="EU367" s="121"/>
      <c r="EV367" s="121"/>
      <c r="EW367" s="121"/>
      <c r="EX367" s="121"/>
      <c r="EY367" s="121"/>
      <c r="EZ367" s="121"/>
      <c r="FA367" s="121"/>
      <c r="FB367" s="121"/>
      <c r="FC367" s="121"/>
      <c r="FD367" s="121"/>
      <c r="FE367" s="121"/>
      <c r="FF367" s="121"/>
      <c r="FG367" s="121"/>
      <c r="FH367" s="121"/>
      <c r="FI367" s="121"/>
      <c r="FJ367" s="121"/>
      <c r="FK367" s="121"/>
      <c r="FL367" s="121"/>
      <c r="FM367" s="121"/>
      <c r="FN367" s="121"/>
      <c r="FO367" s="121"/>
      <c r="FP367" s="121"/>
      <c r="FQ367" s="121"/>
      <c r="FR367" s="121"/>
      <c r="FS367" s="121"/>
      <c r="FT367" s="121"/>
      <c r="FU367" s="121"/>
      <c r="FV367" s="121"/>
      <c r="FW367" s="121"/>
      <c r="FX367" s="121"/>
      <c r="FY367" s="121"/>
      <c r="FZ367" s="121"/>
      <c r="GA367" s="121"/>
      <c r="GB367" s="121"/>
      <c r="GC367" s="121"/>
      <c r="GD367" s="121"/>
      <c r="GE367" s="121"/>
      <c r="GF367" s="121"/>
      <c r="GG367" s="121"/>
      <c r="GH367" s="121"/>
      <c r="GI367" s="121"/>
      <c r="GJ367" s="121"/>
      <c r="GK367" s="121"/>
      <c r="GL367" s="121"/>
      <c r="GM367" s="121"/>
      <c r="GN367" s="121"/>
      <c r="GO367" s="121"/>
      <c r="GP367" s="121"/>
      <c r="GQ367" s="121"/>
      <c r="GR367" s="121"/>
      <c r="GS367" s="121"/>
      <c r="GT367" s="121"/>
      <c r="GU367" s="121"/>
      <c r="GV367" s="121"/>
      <c r="GW367" s="121"/>
      <c r="GX367" s="121"/>
      <c r="GY367" s="121"/>
      <c r="GZ367" s="121"/>
      <c r="HA367" s="121"/>
      <c r="HB367" s="121"/>
      <c r="HC367" s="121"/>
      <c r="HD367" s="121"/>
      <c r="HE367" s="121"/>
      <c r="HF367" s="121"/>
      <c r="HG367" s="121"/>
      <c r="HH367" s="121"/>
      <c r="HI367" s="121"/>
      <c r="HJ367" s="121"/>
      <c r="HK367" s="121"/>
      <c r="HL367" s="121"/>
      <c r="HM367" s="121"/>
      <c r="HN367" s="121"/>
      <c r="HO367" s="121"/>
      <c r="HP367" s="121"/>
      <c r="HQ367" s="121"/>
      <c r="HR367" s="121"/>
      <c r="HS367" s="121"/>
      <c r="HT367" s="121"/>
      <c r="HU367" s="121"/>
      <c r="HV367" s="121"/>
      <c r="HW367" s="121"/>
      <c r="HX367" s="121"/>
      <c r="HY367" s="121"/>
      <c r="HZ367" s="121"/>
      <c r="IA367" s="121"/>
      <c r="IB367" s="121"/>
      <c r="IC367" s="121"/>
      <c r="ID367" s="121"/>
      <c r="IE367" s="121"/>
      <c r="IF367" s="121"/>
      <c r="IG367" s="121"/>
      <c r="IH367" s="121"/>
      <c r="II367" s="121"/>
      <c r="IJ367" s="121"/>
      <c r="IK367" s="121"/>
      <c r="IL367" s="121"/>
      <c r="IM367" s="121"/>
      <c r="IN367" s="121"/>
      <c r="IO367" s="121"/>
      <c r="IP367" s="121"/>
      <c r="IQ367" s="121"/>
      <c r="IR367" s="121"/>
      <c r="IS367" s="121"/>
      <c r="IT367" s="121"/>
      <c r="IU367" s="121"/>
      <c r="IV367" s="121"/>
      <c r="IW367" s="121"/>
      <c r="IX367" s="121"/>
      <c r="IY367" s="121"/>
      <c r="IZ367" s="121"/>
      <c r="JA367" s="121"/>
      <c r="JB367" s="121"/>
      <c r="JC367" s="121"/>
      <c r="JD367" s="121"/>
      <c r="JE367" s="121"/>
      <c r="JF367" s="121"/>
      <c r="JG367" s="121"/>
      <c r="JH367" s="121"/>
      <c r="JI367" s="121"/>
      <c r="JJ367" s="121"/>
      <c r="JK367" s="121"/>
      <c r="JL367" s="121"/>
      <c r="JM367" s="121"/>
      <c r="JN367" s="121"/>
      <c r="JO367" s="121"/>
      <c r="JP367" s="121"/>
      <c r="JQ367" s="121"/>
      <c r="JR367" s="121"/>
      <c r="JS367" s="121"/>
      <c r="JT367" s="121"/>
      <c r="JU367" s="121"/>
      <c r="JV367" s="121"/>
      <c r="JW367" s="121"/>
      <c r="JX367" s="121"/>
      <c r="JY367" s="121"/>
      <c r="JZ367" s="121"/>
      <c r="KA367" s="121"/>
      <c r="KB367" s="121"/>
      <c r="KC367" s="121"/>
      <c r="KD367" s="121"/>
      <c r="KE367" s="121"/>
      <c r="KF367" s="121"/>
      <c r="KG367" s="121"/>
      <c r="KH367" s="121"/>
      <c r="KI367" s="121"/>
      <c r="KJ367" s="121"/>
      <c r="KK367" s="121"/>
      <c r="KL367" s="121"/>
      <c r="KM367" s="121"/>
      <c r="KN367" s="121"/>
      <c r="KO367" s="121"/>
      <c r="KP367" s="121"/>
      <c r="KQ367" s="121"/>
      <c r="KR367" s="121"/>
      <c r="KS367" s="121"/>
      <c r="KT367" s="121"/>
      <c r="KU367" s="121"/>
      <c r="KV367" s="121"/>
      <c r="KW367" s="121"/>
      <c r="KX367" s="121"/>
      <c r="KY367" s="121"/>
      <c r="KZ367" s="121"/>
      <c r="LA367" s="121"/>
      <c r="LB367" s="121"/>
      <c r="LC367" s="121"/>
      <c r="LD367" s="121"/>
      <c r="LE367" s="121"/>
      <c r="LF367" s="121"/>
      <c r="LG367" s="121"/>
      <c r="LH367" s="121"/>
      <c r="LI367" s="121"/>
      <c r="LJ367" s="121"/>
      <c r="LK367" s="121"/>
      <c r="LL367" s="121"/>
      <c r="LM367" s="121"/>
      <c r="LN367" s="121"/>
      <c r="LO367" s="121"/>
      <c r="LP367" s="121"/>
      <c r="LQ367" s="121"/>
      <c r="LR367" s="121"/>
      <c r="LS367" s="121"/>
      <c r="LT367" s="121"/>
      <c r="LU367" s="121"/>
      <c r="LV367" s="121"/>
      <c r="LW367" s="121"/>
      <c r="LX367" s="121"/>
      <c r="LY367" s="121"/>
      <c r="LZ367" s="121"/>
      <c r="MA367" s="121"/>
      <c r="MB367" s="121"/>
      <c r="MC367" s="121"/>
      <c r="MD367" s="121"/>
      <c r="ME367" s="121"/>
      <c r="MF367" s="121"/>
      <c r="MG367" s="121"/>
      <c r="MH367" s="121"/>
      <c r="MI367" s="121"/>
      <c r="MJ367" s="121"/>
      <c r="MK367" s="121"/>
      <c r="ML367" s="121"/>
      <c r="MM367" s="121"/>
      <c r="MN367" s="121"/>
      <c r="MO367" s="121"/>
      <c r="MP367" s="121"/>
      <c r="MQ367" s="121"/>
      <c r="MR367" s="121"/>
      <c r="MS367" s="121"/>
      <c r="MT367" s="121"/>
      <c r="MU367" s="121"/>
      <c r="MV367" s="121"/>
      <c r="MW367" s="121"/>
      <c r="MX367" s="121"/>
      <c r="MY367" s="121"/>
      <c r="MZ367" s="121"/>
      <c r="NA367" s="121"/>
      <c r="NB367" s="121"/>
      <c r="NC367" s="121"/>
      <c r="ND367" s="121"/>
      <c r="NE367" s="121"/>
      <c r="NF367" s="121"/>
      <c r="NG367" s="121"/>
      <c r="NH367" s="121"/>
      <c r="NI367" s="121"/>
      <c r="NJ367" s="121"/>
      <c r="NK367" s="121"/>
      <c r="NL367" s="121"/>
      <c r="NM367" s="121"/>
      <c r="NN367" s="121"/>
      <c r="NO367" s="121"/>
      <c r="NP367" s="121"/>
      <c r="NQ367" s="121"/>
      <c r="NR367" s="121"/>
      <c r="NS367" s="121"/>
      <c r="NT367" s="121"/>
      <c r="NU367" s="121"/>
      <c r="NV367" s="121"/>
      <c r="NW367" s="121"/>
      <c r="NX367" s="121"/>
      <c r="NY367" s="121"/>
      <c r="NZ367" s="121"/>
      <c r="OA367" s="121"/>
      <c r="OB367" s="121"/>
      <c r="OC367" s="121"/>
      <c r="OD367" s="121"/>
      <c r="OE367" s="121"/>
      <c r="OF367" s="121"/>
      <c r="OG367" s="121"/>
      <c r="OH367" s="121"/>
      <c r="OI367" s="121"/>
      <c r="OJ367" s="121"/>
      <c r="OK367" s="121"/>
      <c r="OL367" s="121"/>
      <c r="OM367" s="121"/>
      <c r="ON367" s="121"/>
      <c r="OO367" s="121"/>
      <c r="OP367" s="121"/>
      <c r="OQ367" s="121"/>
      <c r="OR367" s="121"/>
      <c r="OS367" s="121"/>
      <c r="OT367" s="121"/>
      <c r="OU367" s="121"/>
      <c r="OV367" s="121"/>
      <c r="OW367" s="121"/>
      <c r="OX367" s="121"/>
      <c r="OY367" s="121"/>
      <c r="OZ367" s="121"/>
      <c r="PA367" s="121"/>
      <c r="PB367" s="121"/>
      <c r="PC367" s="121"/>
      <c r="PD367" s="121"/>
      <c r="PE367" s="121"/>
      <c r="PF367" s="121"/>
      <c r="PG367" s="121"/>
      <c r="PH367" s="121"/>
      <c r="PI367" s="121"/>
      <c r="PJ367" s="121"/>
      <c r="PK367" s="121"/>
      <c r="PL367" s="121"/>
      <c r="PM367" s="121"/>
      <c r="PN367" s="121"/>
      <c r="PO367" s="121"/>
      <c r="PP367" s="121"/>
      <c r="PQ367" s="121"/>
      <c r="PR367" s="121"/>
      <c r="PS367" s="121"/>
      <c r="PT367" s="121"/>
      <c r="PU367" s="121"/>
      <c r="PV367" s="121"/>
      <c r="PW367" s="121"/>
      <c r="PX367" s="121"/>
      <c r="PY367" s="121"/>
      <c r="PZ367" s="121"/>
      <c r="QA367" s="121"/>
      <c r="QB367" s="121"/>
      <c r="QC367" s="121"/>
      <c r="QD367" s="121"/>
      <c r="QE367" s="121"/>
      <c r="QF367" s="121"/>
      <c r="QG367" s="121"/>
      <c r="QH367" s="121"/>
      <c r="QI367" s="121"/>
      <c r="QJ367" s="121"/>
      <c r="QK367" s="121"/>
      <c r="QL367" s="121"/>
      <c r="QM367" s="121"/>
      <c r="QN367" s="121"/>
      <c r="QO367" s="121"/>
      <c r="QP367" s="121"/>
      <c r="QQ367" s="121"/>
      <c r="QR367" s="121"/>
      <c r="QS367" s="121"/>
      <c r="QT367" s="121"/>
      <c r="QU367" s="121"/>
      <c r="QV367" s="121"/>
      <c r="QW367" s="121"/>
      <c r="QX367" s="121"/>
      <c r="QY367" s="121"/>
      <c r="QZ367" s="121"/>
      <c r="RA367" s="121"/>
      <c r="RB367" s="121"/>
      <c r="RC367" s="121"/>
      <c r="RD367" s="121"/>
      <c r="RE367" s="121"/>
      <c r="RF367" s="121"/>
      <c r="RG367" s="121"/>
      <c r="RH367" s="121"/>
      <c r="RI367" s="121"/>
      <c r="RJ367" s="121"/>
      <c r="RK367" s="121"/>
      <c r="RL367" s="121"/>
      <c r="RM367" s="121"/>
      <c r="RN367" s="121"/>
      <c r="RO367" s="121"/>
      <c r="RP367" s="121"/>
      <c r="RQ367" s="121"/>
      <c r="RR367" s="121"/>
      <c r="RS367" s="121"/>
      <c r="RT367" s="121"/>
      <c r="RU367" s="121"/>
      <c r="RV367" s="121"/>
      <c r="RW367" s="121"/>
      <c r="RX367" s="121"/>
      <c r="RY367" s="121"/>
      <c r="RZ367" s="121"/>
      <c r="SA367" s="121"/>
      <c r="SB367" s="121"/>
      <c r="SC367" s="121"/>
      <c r="SD367" s="121"/>
      <c r="SE367" s="121"/>
      <c r="SF367" s="121"/>
      <c r="SG367" s="121"/>
      <c r="SH367" s="121"/>
      <c r="SI367" s="121"/>
      <c r="SJ367" s="121"/>
      <c r="SK367" s="121"/>
      <c r="SL367" s="121"/>
      <c r="SM367" s="121"/>
      <c r="SN367" s="121"/>
      <c r="SO367" s="121"/>
      <c r="SP367" s="121"/>
      <c r="SQ367" s="121"/>
      <c r="SR367" s="121"/>
      <c r="SS367" s="121"/>
      <c r="ST367" s="121"/>
      <c r="SU367" s="121"/>
      <c r="SV367" s="121"/>
      <c r="SW367" s="121"/>
      <c r="SX367" s="121"/>
      <c r="SY367" s="121"/>
      <c r="SZ367" s="121"/>
      <c r="TA367" s="121"/>
      <c r="TB367" s="121"/>
      <c r="TC367" s="121"/>
      <c r="TD367" s="121"/>
      <c r="TE367" s="121"/>
      <c r="TF367" s="121"/>
      <c r="TG367" s="121"/>
      <c r="TH367" s="121"/>
      <c r="TI367" s="121"/>
      <c r="TJ367" s="121"/>
      <c r="TK367" s="121"/>
      <c r="TL367" s="121"/>
      <c r="TM367" s="121"/>
      <c r="TN367" s="121"/>
      <c r="TO367" s="121"/>
      <c r="TP367" s="121"/>
      <c r="TQ367" s="121"/>
      <c r="TR367" s="121"/>
      <c r="TS367" s="121"/>
      <c r="TT367" s="121"/>
      <c r="TU367" s="121"/>
      <c r="TV367" s="121"/>
      <c r="TW367" s="121"/>
      <c r="TX367" s="121"/>
      <c r="TY367" s="121"/>
      <c r="TZ367" s="121"/>
      <c r="UA367" s="121"/>
      <c r="UB367" s="121"/>
      <c r="UC367" s="121"/>
      <c r="UD367" s="121"/>
      <c r="UE367" s="121"/>
      <c r="UF367" s="121"/>
      <c r="UG367" s="121"/>
      <c r="UH367" s="121"/>
      <c r="UI367" s="121"/>
      <c r="UJ367" s="121"/>
      <c r="UK367" s="121"/>
      <c r="UL367" s="121"/>
      <c r="UM367" s="121"/>
      <c r="UN367" s="121"/>
      <c r="UO367" s="121"/>
      <c r="UP367" s="121"/>
      <c r="UQ367" s="121"/>
      <c r="UR367" s="121"/>
      <c r="US367" s="121"/>
      <c r="UT367" s="121"/>
      <c r="UU367" s="121"/>
      <c r="UV367" s="121"/>
      <c r="UW367" s="121"/>
      <c r="UX367" s="121"/>
      <c r="UY367" s="121"/>
      <c r="UZ367" s="121"/>
      <c r="VA367" s="121"/>
      <c r="VB367" s="121"/>
      <c r="VC367" s="121"/>
      <c r="VD367" s="121"/>
      <c r="VE367" s="121"/>
      <c r="VF367" s="121"/>
      <c r="VG367" s="121"/>
      <c r="VH367" s="121"/>
      <c r="VI367" s="121"/>
      <c r="VJ367" s="121"/>
      <c r="VK367" s="121"/>
      <c r="VL367" s="121"/>
      <c r="VM367" s="121"/>
      <c r="VN367" s="121"/>
      <c r="VO367" s="121"/>
      <c r="VP367" s="121"/>
      <c r="VQ367" s="121"/>
      <c r="VR367" s="121"/>
      <c r="VS367" s="121"/>
      <c r="VT367" s="121"/>
      <c r="VU367" s="121"/>
      <c r="VV367" s="121"/>
      <c r="VW367" s="121"/>
      <c r="VX367" s="121"/>
      <c r="VY367" s="121"/>
      <c r="VZ367" s="121"/>
      <c r="WA367" s="121"/>
      <c r="WB367" s="121"/>
      <c r="WC367" s="121"/>
      <c r="WD367" s="121"/>
      <c r="WE367" s="121"/>
      <c r="WF367" s="121"/>
      <c r="WG367" s="121"/>
      <c r="WH367" s="121"/>
      <c r="WI367" s="121"/>
      <c r="WJ367" s="121"/>
      <c r="WK367" s="121"/>
      <c r="WL367" s="121"/>
      <c r="WM367" s="121"/>
      <c r="WN367" s="121"/>
      <c r="WO367" s="121"/>
      <c r="WP367" s="121"/>
      <c r="WQ367" s="121"/>
      <c r="WR367" s="121"/>
      <c r="WS367" s="121"/>
      <c r="WT367" s="121"/>
      <c r="WU367" s="121"/>
      <c r="WV367" s="121"/>
      <c r="WW367" s="121"/>
      <c r="WX367" s="121"/>
      <c r="WY367" s="121"/>
      <c r="WZ367" s="121"/>
      <c r="XA367" s="121"/>
      <c r="XB367" s="121"/>
      <c r="XC367" s="121"/>
      <c r="XD367" s="121"/>
      <c r="XE367" s="121"/>
      <c r="XF367" s="121"/>
      <c r="XG367" s="121"/>
      <c r="XH367" s="121"/>
      <c r="XI367" s="121"/>
      <c r="XJ367" s="121"/>
      <c r="XK367" s="121"/>
      <c r="XL367" s="121"/>
      <c r="XM367" s="121"/>
      <c r="XN367" s="121"/>
      <c r="XO367" s="121"/>
      <c r="XP367" s="121"/>
      <c r="XQ367" s="121"/>
      <c r="XR367" s="121"/>
      <c r="XS367" s="121"/>
      <c r="XT367" s="121"/>
      <c r="XU367" s="121"/>
      <c r="XV367" s="121"/>
      <c r="XW367" s="121"/>
      <c r="XX367" s="121"/>
      <c r="XY367" s="121"/>
      <c r="XZ367" s="121"/>
      <c r="YA367" s="121"/>
      <c r="YB367" s="121"/>
      <c r="YC367" s="121"/>
      <c r="YD367" s="121"/>
      <c r="YE367" s="121"/>
      <c r="YF367" s="121"/>
      <c r="YG367" s="121"/>
      <c r="YH367" s="121"/>
      <c r="YI367" s="121"/>
      <c r="YJ367" s="121"/>
      <c r="YK367" s="121"/>
      <c r="YL367" s="121"/>
      <c r="YM367" s="121"/>
      <c r="YN367" s="121"/>
      <c r="YO367" s="121"/>
      <c r="YP367" s="121"/>
      <c r="YQ367" s="121"/>
      <c r="YR367" s="121"/>
      <c r="YS367" s="121"/>
      <c r="YT367" s="121"/>
      <c r="YU367" s="121"/>
      <c r="YV367" s="121"/>
      <c r="YW367" s="121"/>
      <c r="YX367" s="121"/>
      <c r="YY367" s="121"/>
      <c r="YZ367" s="121"/>
      <c r="ZA367" s="121"/>
      <c r="ZB367" s="121"/>
      <c r="ZC367" s="121"/>
      <c r="ZD367" s="121"/>
      <c r="ZE367" s="121"/>
      <c r="ZF367" s="121"/>
      <c r="ZG367" s="121"/>
      <c r="ZH367" s="121"/>
      <c r="ZI367" s="121"/>
      <c r="ZJ367" s="121"/>
      <c r="ZK367" s="121"/>
      <c r="ZL367" s="121"/>
      <c r="ZM367" s="121"/>
      <c r="ZN367" s="121"/>
      <c r="ZO367" s="121"/>
      <c r="ZP367" s="121"/>
      <c r="ZQ367" s="121"/>
      <c r="ZR367" s="121"/>
      <c r="ZS367" s="121"/>
      <c r="ZT367" s="121"/>
      <c r="ZU367" s="121"/>
      <c r="ZV367" s="121"/>
      <c r="ZW367" s="121"/>
      <c r="ZX367" s="121"/>
      <c r="ZY367" s="121"/>
      <c r="ZZ367" s="121"/>
      <c r="AAA367" s="121"/>
      <c r="AAB367" s="121"/>
      <c r="AAC367" s="121"/>
      <c r="AAD367" s="121"/>
      <c r="AAE367" s="121"/>
      <c r="AAF367" s="121"/>
      <c r="AAG367" s="121"/>
      <c r="AAH367" s="121"/>
      <c r="AAI367" s="121"/>
      <c r="AAJ367" s="121"/>
      <c r="AAK367" s="121"/>
      <c r="AAL367" s="121"/>
      <c r="AAM367" s="121"/>
      <c r="AAN367" s="121"/>
      <c r="AAO367" s="121"/>
      <c r="AAP367" s="121"/>
      <c r="AAQ367" s="121"/>
      <c r="AAR367" s="121"/>
      <c r="AAS367" s="121"/>
      <c r="AAT367" s="121"/>
      <c r="AAU367" s="121"/>
      <c r="AAV367" s="121"/>
      <c r="AAW367" s="121"/>
      <c r="AAX367" s="121"/>
      <c r="AAY367" s="121"/>
      <c r="AAZ367" s="121"/>
      <c r="ABA367" s="121"/>
      <c r="ABB367" s="121"/>
      <c r="ABC367" s="121"/>
      <c r="ABD367" s="121"/>
      <c r="ABE367" s="121"/>
      <c r="ABF367" s="121"/>
      <c r="ABG367" s="121"/>
      <c r="ABH367" s="121"/>
      <c r="ABI367" s="121"/>
      <c r="ABJ367" s="121"/>
      <c r="ABK367" s="121"/>
      <c r="ABL367" s="121"/>
      <c r="ABM367" s="121"/>
      <c r="ABN367" s="121"/>
      <c r="ABO367" s="121"/>
      <c r="ABP367" s="121"/>
      <c r="ABQ367" s="121"/>
      <c r="ABR367" s="121"/>
      <c r="ABS367" s="121"/>
      <c r="ABT367" s="121"/>
      <c r="ABU367" s="121"/>
      <c r="ABV367" s="121"/>
      <c r="ABW367" s="121"/>
      <c r="ABX367" s="121"/>
      <c r="ABY367" s="121"/>
      <c r="ABZ367" s="121"/>
      <c r="ACA367" s="121"/>
      <c r="ACB367" s="121"/>
      <c r="ACC367" s="121"/>
      <c r="ACD367" s="121"/>
      <c r="ACE367" s="121"/>
      <c r="ACF367" s="121"/>
      <c r="ACG367" s="121"/>
      <c r="ACH367" s="121"/>
      <c r="ACI367" s="121"/>
      <c r="ACJ367" s="121"/>
      <c r="ACK367" s="121"/>
      <c r="ACL367" s="121"/>
      <c r="ACM367" s="121"/>
      <c r="ACN367" s="121"/>
      <c r="ACO367" s="121"/>
      <c r="ACP367" s="121"/>
      <c r="ACQ367" s="121"/>
      <c r="ACR367" s="121"/>
      <c r="ACS367" s="121"/>
      <c r="ACT367" s="121"/>
      <c r="ACU367" s="121"/>
      <c r="ACV367" s="121"/>
      <c r="ACW367" s="121"/>
      <c r="ACX367" s="121"/>
      <c r="ACY367" s="121"/>
      <c r="ACZ367" s="121"/>
      <c r="ADA367" s="121"/>
    </row>
    <row r="368" spans="1:781" s="1" customFormat="1" ht="15.6" x14ac:dyDescent="0.3">
      <c r="A368" s="40">
        <v>2</v>
      </c>
      <c r="B368" s="46" t="s">
        <v>1009</v>
      </c>
      <c r="C368" s="24" t="s">
        <v>1010</v>
      </c>
      <c r="D368" s="25"/>
      <c r="E368" s="25"/>
      <c r="F368" s="25">
        <v>31</v>
      </c>
      <c r="G368" s="81">
        <v>910000</v>
      </c>
      <c r="H368" s="25">
        <v>1</v>
      </c>
      <c r="I368" s="25" t="s">
        <v>44</v>
      </c>
      <c r="J368" s="25" t="s">
        <v>57</v>
      </c>
      <c r="K368" s="27">
        <v>1963</v>
      </c>
      <c r="L368" s="93">
        <v>1963</v>
      </c>
      <c r="M368" s="29">
        <v>667000</v>
      </c>
      <c r="N368" s="30">
        <v>0.1</v>
      </c>
      <c r="O368" s="30"/>
      <c r="P368" s="31" t="s">
        <v>436</v>
      </c>
      <c r="Q368" s="32" t="s">
        <v>1011</v>
      </c>
      <c r="R368" s="33"/>
      <c r="S368" s="34" t="str">
        <f t="shared" si="77"/>
        <v>Carbide</v>
      </c>
      <c r="T368" s="35"/>
      <c r="U368" s="35"/>
      <c r="V368" s="35"/>
      <c r="W368" s="35"/>
      <c r="X368" s="35"/>
      <c r="Y368" s="35"/>
      <c r="Z368" s="35"/>
      <c r="AB368" s="36"/>
      <c r="AC368" s="36"/>
      <c r="AD368" s="36"/>
      <c r="AE368" s="36"/>
      <c r="AF368" s="37"/>
      <c r="AG368" s="37"/>
      <c r="AH368" s="37"/>
      <c r="AI368" s="37"/>
    </row>
    <row r="369" spans="1:781" s="1" customFormat="1" ht="15.6" x14ac:dyDescent="0.3">
      <c r="A369" s="58">
        <v>1</v>
      </c>
      <c r="B369" s="46" t="s">
        <v>1012</v>
      </c>
      <c r="C369" s="24" t="s">
        <v>49</v>
      </c>
      <c r="D369" s="25" t="s">
        <v>176</v>
      </c>
      <c r="E369" s="25"/>
      <c r="F369" s="25">
        <v>19</v>
      </c>
      <c r="G369" s="81">
        <v>5420000</v>
      </c>
      <c r="H369" s="25">
        <v>1</v>
      </c>
      <c r="I369" s="25" t="s">
        <v>44</v>
      </c>
      <c r="J369" s="25" t="s">
        <v>208</v>
      </c>
      <c r="K369" s="27">
        <v>1962</v>
      </c>
      <c r="L369" s="97">
        <v>22915</v>
      </c>
      <c r="M369" s="29">
        <v>3300000</v>
      </c>
      <c r="N369" s="30">
        <v>4.5</v>
      </c>
      <c r="O369" s="30">
        <v>171</v>
      </c>
      <c r="P369" s="31" t="s">
        <v>705</v>
      </c>
      <c r="Q369" s="32"/>
      <c r="R369" s="104"/>
      <c r="S369" s="34" t="str">
        <f t="shared" si="77"/>
        <v>Sn</v>
      </c>
      <c r="T369" s="105"/>
      <c r="U369" s="105"/>
      <c r="V369" s="105"/>
      <c r="W369" s="105"/>
      <c r="X369" s="105"/>
      <c r="Y369" s="105"/>
      <c r="Z369" s="105"/>
      <c r="AA369" s="106"/>
      <c r="AB369" s="36">
        <f>M369/1896653</f>
        <v>1.7399070889614494</v>
      </c>
      <c r="AC369" s="36">
        <f>N369/39</f>
        <v>0.11538461538461539</v>
      </c>
      <c r="AD369" s="36">
        <f>O369/14</f>
        <v>12.214285714285714</v>
      </c>
      <c r="AE369" s="36">
        <f>SUM(AB369:AD369)</f>
        <v>14.069577418631779</v>
      </c>
      <c r="AF369" s="37"/>
      <c r="AG369" s="37">
        <f t="shared" ref="AG369:AG380" si="83">IF(A369=1,AE369,0)</f>
        <v>14.069577418631779</v>
      </c>
      <c r="AH369" s="37">
        <f t="shared" ref="AH369:AH380" si="84">IF(A369=2,AE369,0)</f>
        <v>0</v>
      </c>
      <c r="AI369" s="37">
        <f t="shared" ref="AI369:AI380" si="85">IF(A369=3,AE369,0)</f>
        <v>0</v>
      </c>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107"/>
      <c r="DE369" s="107"/>
      <c r="DF369" s="107"/>
      <c r="DG369" s="107"/>
      <c r="DH369" s="107"/>
      <c r="DI369" s="107"/>
      <c r="DJ369" s="107"/>
      <c r="DK369" s="107"/>
      <c r="DL369" s="107"/>
      <c r="DM369" s="107"/>
      <c r="DN369" s="107"/>
      <c r="DO369" s="107"/>
      <c r="DP369" s="107"/>
      <c r="DQ369" s="107"/>
      <c r="DR369" s="107"/>
      <c r="DS369" s="107"/>
      <c r="DT369" s="107"/>
      <c r="DU369" s="107"/>
      <c r="DV369" s="107"/>
      <c r="DW369" s="107"/>
      <c r="DX369" s="107"/>
      <c r="DY369" s="107"/>
      <c r="DZ369" s="107"/>
      <c r="EA369" s="107"/>
      <c r="EB369" s="107"/>
      <c r="EC369" s="107"/>
      <c r="ED369" s="107"/>
      <c r="EE369" s="107"/>
      <c r="EF369" s="107"/>
      <c r="EG369" s="107"/>
      <c r="EH369" s="107"/>
      <c r="EI369" s="107"/>
      <c r="EJ369" s="107"/>
      <c r="EK369" s="107"/>
      <c r="EL369" s="107"/>
      <c r="EM369" s="107"/>
      <c r="EN369" s="107"/>
      <c r="EO369" s="107"/>
      <c r="EP369" s="107"/>
      <c r="EQ369" s="107"/>
      <c r="ER369" s="107"/>
      <c r="ES369" s="107"/>
      <c r="ET369" s="107"/>
      <c r="EU369" s="107"/>
      <c r="EV369" s="107"/>
      <c r="EW369" s="107"/>
      <c r="EX369" s="107"/>
      <c r="EY369" s="107"/>
      <c r="EZ369" s="107"/>
      <c r="FA369" s="107"/>
      <c r="FB369" s="107"/>
      <c r="FC369" s="107"/>
      <c r="FD369" s="107"/>
      <c r="FE369" s="107"/>
      <c r="FF369" s="107"/>
      <c r="FG369" s="107"/>
      <c r="FH369" s="107"/>
      <c r="FI369" s="107"/>
      <c r="FJ369" s="107"/>
      <c r="FK369" s="107"/>
      <c r="FL369" s="107"/>
      <c r="FM369" s="107"/>
      <c r="FN369" s="107"/>
      <c r="FO369" s="107"/>
      <c r="FP369" s="107"/>
      <c r="FQ369" s="107"/>
      <c r="FR369" s="107"/>
      <c r="FS369" s="107"/>
      <c r="FT369" s="107"/>
      <c r="FU369" s="107"/>
      <c r="FV369" s="107"/>
      <c r="FW369" s="107"/>
      <c r="FX369" s="107"/>
      <c r="FY369" s="107"/>
      <c r="FZ369" s="107"/>
      <c r="GA369" s="107"/>
      <c r="GB369" s="107"/>
      <c r="GC369" s="107"/>
      <c r="GD369" s="107"/>
      <c r="GE369" s="107"/>
      <c r="GF369" s="107"/>
      <c r="GG369" s="107"/>
      <c r="GH369" s="107"/>
      <c r="GI369" s="107"/>
      <c r="GJ369" s="107"/>
      <c r="GK369" s="107"/>
      <c r="GL369" s="107"/>
      <c r="GM369" s="107"/>
      <c r="GN369" s="107"/>
      <c r="GO369" s="107"/>
      <c r="GP369" s="107"/>
      <c r="GQ369" s="107"/>
      <c r="GR369" s="107"/>
      <c r="GS369" s="107"/>
      <c r="GT369" s="107"/>
      <c r="GU369" s="107"/>
      <c r="GV369" s="107"/>
      <c r="GW369" s="107"/>
      <c r="GX369" s="107"/>
      <c r="GY369" s="107"/>
      <c r="GZ369" s="107"/>
      <c r="HA369" s="107"/>
      <c r="HB369" s="107"/>
      <c r="HC369" s="107"/>
      <c r="HD369" s="107"/>
      <c r="HE369" s="107"/>
      <c r="HF369" s="107"/>
      <c r="HG369" s="107"/>
      <c r="HH369" s="107"/>
      <c r="HI369" s="107"/>
      <c r="HJ369" s="107"/>
      <c r="HK369" s="107"/>
      <c r="HL369" s="107"/>
      <c r="HM369" s="107"/>
      <c r="HN369" s="107"/>
      <c r="HO369" s="107"/>
      <c r="HP369" s="107"/>
      <c r="HQ369" s="107"/>
      <c r="HR369" s="107"/>
      <c r="HS369" s="107"/>
      <c r="HT369" s="107"/>
      <c r="HU369" s="107"/>
      <c r="HV369" s="107"/>
      <c r="HW369" s="107"/>
      <c r="HX369" s="107"/>
      <c r="HY369" s="107"/>
      <c r="HZ369" s="107"/>
      <c r="IA369" s="107"/>
      <c r="IB369" s="107"/>
      <c r="IC369" s="107"/>
      <c r="ID369" s="107"/>
      <c r="IE369" s="107"/>
      <c r="IF369" s="107"/>
      <c r="IG369" s="107"/>
      <c r="IH369" s="107"/>
      <c r="II369" s="107"/>
      <c r="IJ369" s="107"/>
      <c r="IK369" s="107"/>
      <c r="IL369" s="107"/>
      <c r="IM369" s="107"/>
      <c r="IN369" s="107"/>
      <c r="IO369" s="107"/>
      <c r="IP369" s="107"/>
      <c r="IQ369" s="107"/>
      <c r="IR369" s="107"/>
      <c r="IS369" s="107"/>
      <c r="IT369" s="107"/>
      <c r="IU369" s="107"/>
      <c r="IV369" s="107"/>
      <c r="IW369" s="107"/>
      <c r="IX369" s="107"/>
      <c r="IY369" s="107"/>
      <c r="IZ369" s="107"/>
      <c r="JA369" s="107"/>
      <c r="JB369" s="107"/>
      <c r="JC369" s="107"/>
      <c r="JD369" s="107"/>
      <c r="JE369" s="107"/>
      <c r="JF369" s="107"/>
      <c r="JG369" s="107"/>
      <c r="JH369" s="107"/>
      <c r="JI369" s="107"/>
      <c r="JJ369" s="107"/>
      <c r="JK369" s="107"/>
      <c r="JL369" s="107"/>
      <c r="JM369" s="107"/>
      <c r="JN369" s="107"/>
      <c r="JO369" s="107"/>
      <c r="JP369" s="107"/>
      <c r="JQ369" s="107"/>
      <c r="JR369" s="107"/>
      <c r="JS369" s="107"/>
      <c r="JT369" s="107"/>
      <c r="JU369" s="107"/>
      <c r="JV369" s="107"/>
      <c r="JW369" s="107"/>
      <c r="JX369" s="107"/>
      <c r="JY369" s="107"/>
      <c r="JZ369" s="107"/>
      <c r="KA369" s="107"/>
      <c r="KB369" s="107"/>
      <c r="KC369" s="107"/>
      <c r="KD369" s="107"/>
      <c r="KE369" s="107"/>
      <c r="KF369" s="107"/>
      <c r="KG369" s="107"/>
      <c r="KH369" s="107"/>
      <c r="KI369" s="107"/>
      <c r="KJ369" s="107"/>
      <c r="KK369" s="107"/>
      <c r="KL369" s="107"/>
      <c r="KM369" s="107"/>
      <c r="KN369" s="107"/>
      <c r="KO369" s="107"/>
      <c r="KP369" s="107"/>
      <c r="KQ369" s="107"/>
      <c r="KR369" s="107"/>
      <c r="KS369" s="107"/>
      <c r="KT369" s="107"/>
      <c r="KU369" s="107"/>
      <c r="KV369" s="107"/>
      <c r="KW369" s="107"/>
      <c r="KX369" s="107"/>
      <c r="KY369" s="107"/>
      <c r="KZ369" s="107"/>
      <c r="LA369" s="107"/>
      <c r="LB369" s="107"/>
      <c r="LC369" s="107"/>
      <c r="LD369" s="107"/>
      <c r="LE369" s="107"/>
      <c r="LF369" s="107"/>
      <c r="LG369" s="107"/>
      <c r="LH369" s="107"/>
      <c r="LI369" s="107"/>
      <c r="LJ369" s="107"/>
      <c r="LK369" s="107"/>
      <c r="LL369" s="107"/>
      <c r="LM369" s="107"/>
      <c r="LN369" s="107"/>
      <c r="LO369" s="107"/>
      <c r="LP369" s="107"/>
      <c r="LQ369" s="107"/>
      <c r="LR369" s="107"/>
      <c r="LS369" s="107"/>
      <c r="LT369" s="107"/>
      <c r="LU369" s="107"/>
      <c r="LV369" s="107"/>
      <c r="LW369" s="107"/>
      <c r="LX369" s="107"/>
      <c r="LY369" s="107"/>
      <c r="LZ369" s="107"/>
      <c r="MA369" s="107"/>
      <c r="MB369" s="107"/>
      <c r="MC369" s="107"/>
      <c r="MD369" s="107"/>
      <c r="ME369" s="107"/>
      <c r="MF369" s="107"/>
      <c r="MG369" s="107"/>
      <c r="MH369" s="107"/>
      <c r="MI369" s="107"/>
      <c r="MJ369" s="107"/>
      <c r="MK369" s="107"/>
      <c r="ML369" s="107"/>
      <c r="MM369" s="107"/>
      <c r="MN369" s="107"/>
      <c r="MO369" s="107"/>
      <c r="MP369" s="107"/>
      <c r="MQ369" s="107"/>
      <c r="MR369" s="107"/>
      <c r="MS369" s="107"/>
      <c r="MT369" s="107"/>
      <c r="MU369" s="107"/>
      <c r="MV369" s="107"/>
      <c r="MW369" s="107"/>
      <c r="MX369" s="107"/>
      <c r="MY369" s="107"/>
      <c r="MZ369" s="107"/>
      <c r="NA369" s="107"/>
      <c r="NB369" s="107"/>
      <c r="NC369" s="107"/>
      <c r="ND369" s="107"/>
      <c r="NE369" s="107"/>
      <c r="NF369" s="107"/>
      <c r="NG369" s="107"/>
      <c r="NH369" s="107"/>
      <c r="NI369" s="107"/>
      <c r="NJ369" s="107"/>
      <c r="NK369" s="107"/>
      <c r="NL369" s="107"/>
      <c r="NM369" s="107"/>
      <c r="NN369" s="107"/>
      <c r="NO369" s="107"/>
      <c r="NP369" s="107"/>
      <c r="NQ369" s="107"/>
      <c r="NR369" s="107"/>
      <c r="NS369" s="107"/>
      <c r="NT369" s="107"/>
      <c r="NU369" s="107"/>
      <c r="NV369" s="107"/>
      <c r="NW369" s="107"/>
      <c r="NX369" s="107"/>
      <c r="NY369" s="107"/>
      <c r="NZ369" s="107"/>
      <c r="OA369" s="107"/>
      <c r="OB369" s="107"/>
      <c r="OC369" s="107"/>
      <c r="OD369" s="107"/>
      <c r="OE369" s="107"/>
      <c r="OF369" s="107"/>
      <c r="OG369" s="107"/>
      <c r="OH369" s="107"/>
      <c r="OI369" s="107"/>
      <c r="OJ369" s="107"/>
      <c r="OK369" s="107"/>
      <c r="OL369" s="107"/>
      <c r="OM369" s="107"/>
      <c r="ON369" s="107"/>
      <c r="OO369" s="107"/>
      <c r="OP369" s="107"/>
      <c r="OQ369" s="107"/>
      <c r="OR369" s="107"/>
      <c r="OS369" s="107"/>
      <c r="OT369" s="107"/>
      <c r="OU369" s="107"/>
      <c r="OV369" s="107"/>
      <c r="OW369" s="107"/>
      <c r="OX369" s="107"/>
      <c r="OY369" s="107"/>
      <c r="OZ369" s="107"/>
      <c r="PA369" s="107"/>
      <c r="PB369" s="107"/>
      <c r="PC369" s="107"/>
      <c r="PD369" s="107"/>
      <c r="PE369" s="107"/>
      <c r="PF369" s="107"/>
      <c r="PG369" s="107"/>
      <c r="PH369" s="107"/>
      <c r="PI369" s="107"/>
      <c r="PJ369" s="107"/>
      <c r="PK369" s="107"/>
      <c r="PL369" s="107"/>
      <c r="PM369" s="107"/>
      <c r="PN369" s="107"/>
      <c r="PO369" s="107"/>
      <c r="PP369" s="107"/>
      <c r="PQ369" s="107"/>
      <c r="PR369" s="107"/>
      <c r="PS369" s="107"/>
      <c r="PT369" s="107"/>
      <c r="PU369" s="107"/>
      <c r="PV369" s="107"/>
      <c r="PW369" s="107"/>
      <c r="PX369" s="107"/>
      <c r="PY369" s="107"/>
      <c r="PZ369" s="107"/>
      <c r="QA369" s="107"/>
      <c r="QB369" s="107"/>
      <c r="QC369" s="107"/>
      <c r="QD369" s="107"/>
      <c r="QE369" s="107"/>
      <c r="QF369" s="107"/>
      <c r="QG369" s="107"/>
      <c r="QH369" s="107"/>
      <c r="QI369" s="107"/>
      <c r="QJ369" s="107"/>
      <c r="QK369" s="107"/>
      <c r="QL369" s="107"/>
      <c r="QM369" s="107"/>
      <c r="QN369" s="107"/>
      <c r="QO369" s="107"/>
      <c r="QP369" s="107"/>
      <c r="QQ369" s="107"/>
      <c r="QR369" s="107"/>
      <c r="QS369" s="107"/>
      <c r="QT369" s="107"/>
      <c r="QU369" s="107"/>
      <c r="QV369" s="107"/>
      <c r="QW369" s="107"/>
      <c r="QX369" s="107"/>
      <c r="QY369" s="107"/>
      <c r="QZ369" s="107"/>
      <c r="RA369" s="107"/>
      <c r="RB369" s="107"/>
      <c r="RC369" s="107"/>
      <c r="RD369" s="107"/>
      <c r="RE369" s="107"/>
      <c r="RF369" s="107"/>
      <c r="RG369" s="107"/>
      <c r="RH369" s="107"/>
      <c r="RI369" s="107"/>
      <c r="RJ369" s="107"/>
      <c r="RK369" s="107"/>
      <c r="RL369" s="107"/>
      <c r="RM369" s="107"/>
      <c r="RN369" s="107"/>
      <c r="RO369" s="107"/>
      <c r="RP369" s="107"/>
      <c r="RQ369" s="107"/>
      <c r="RR369" s="107"/>
      <c r="RS369" s="107"/>
      <c r="RT369" s="107"/>
      <c r="RU369" s="107"/>
      <c r="RV369" s="107"/>
      <c r="RW369" s="107"/>
      <c r="RX369" s="107"/>
      <c r="RY369" s="107"/>
      <c r="RZ369" s="107"/>
      <c r="SA369" s="107"/>
      <c r="SB369" s="107"/>
      <c r="SC369" s="107"/>
      <c r="SD369" s="107"/>
      <c r="SE369" s="107"/>
      <c r="SF369" s="107"/>
      <c r="SG369" s="107"/>
      <c r="SH369" s="107"/>
      <c r="SI369" s="107"/>
      <c r="SJ369" s="107"/>
      <c r="SK369" s="107"/>
      <c r="SL369" s="107"/>
      <c r="SM369" s="107"/>
      <c r="SN369" s="107"/>
      <c r="SO369" s="107"/>
      <c r="SP369" s="107"/>
      <c r="SQ369" s="107"/>
      <c r="SR369" s="107"/>
      <c r="SS369" s="107"/>
      <c r="ST369" s="107"/>
      <c r="SU369" s="107"/>
      <c r="SV369" s="107"/>
      <c r="SW369" s="107"/>
      <c r="SX369" s="107"/>
      <c r="SY369" s="107"/>
      <c r="SZ369" s="107"/>
      <c r="TA369" s="107"/>
      <c r="TB369" s="107"/>
      <c r="TC369" s="107"/>
      <c r="TD369" s="107"/>
      <c r="TE369" s="107"/>
      <c r="TF369" s="107"/>
      <c r="TG369" s="107"/>
      <c r="TH369" s="107"/>
      <c r="TI369" s="107"/>
      <c r="TJ369" s="107"/>
      <c r="TK369" s="107"/>
      <c r="TL369" s="107"/>
      <c r="TM369" s="107"/>
      <c r="TN369" s="107"/>
      <c r="TO369" s="107"/>
      <c r="TP369" s="107"/>
      <c r="TQ369" s="107"/>
      <c r="TR369" s="107"/>
      <c r="TS369" s="107"/>
      <c r="TT369" s="107"/>
      <c r="TU369" s="107"/>
      <c r="TV369" s="107"/>
      <c r="TW369" s="107"/>
      <c r="TX369" s="107"/>
      <c r="TY369" s="107"/>
      <c r="TZ369" s="107"/>
      <c r="UA369" s="107"/>
      <c r="UB369" s="107"/>
      <c r="UC369" s="107"/>
      <c r="UD369" s="107"/>
      <c r="UE369" s="107"/>
      <c r="UF369" s="107"/>
      <c r="UG369" s="107"/>
      <c r="UH369" s="107"/>
      <c r="UI369" s="107"/>
      <c r="UJ369" s="107"/>
      <c r="UK369" s="107"/>
      <c r="UL369" s="107"/>
      <c r="UM369" s="107"/>
      <c r="UN369" s="107"/>
      <c r="UO369" s="107"/>
      <c r="UP369" s="107"/>
      <c r="UQ369" s="107"/>
      <c r="UR369" s="107"/>
      <c r="US369" s="107"/>
      <c r="UT369" s="107"/>
      <c r="UU369" s="107"/>
      <c r="UV369" s="107"/>
      <c r="UW369" s="107"/>
      <c r="UX369" s="107"/>
      <c r="UY369" s="107"/>
      <c r="UZ369" s="107"/>
      <c r="VA369" s="107"/>
      <c r="VB369" s="107"/>
      <c r="VC369" s="107"/>
      <c r="VD369" s="107"/>
      <c r="VE369" s="107"/>
      <c r="VF369" s="107"/>
      <c r="VG369" s="107"/>
      <c r="VH369" s="107"/>
      <c r="VI369" s="107"/>
      <c r="VJ369" s="107"/>
      <c r="VK369" s="107"/>
      <c r="VL369" s="107"/>
      <c r="VM369" s="107"/>
      <c r="VN369" s="107"/>
      <c r="VO369" s="107"/>
      <c r="VP369" s="107"/>
      <c r="VQ369" s="107"/>
      <c r="VR369" s="107"/>
      <c r="VS369" s="107"/>
      <c r="VT369" s="107"/>
      <c r="VU369" s="107"/>
      <c r="VV369" s="107"/>
      <c r="VW369" s="107"/>
      <c r="VX369" s="107"/>
      <c r="VY369" s="107"/>
      <c r="VZ369" s="107"/>
      <c r="WA369" s="107"/>
      <c r="WB369" s="107"/>
      <c r="WC369" s="107"/>
      <c r="WD369" s="107"/>
      <c r="WE369" s="107"/>
      <c r="WF369" s="107"/>
      <c r="WG369" s="107"/>
      <c r="WH369" s="107"/>
      <c r="WI369" s="107"/>
      <c r="WJ369" s="107"/>
      <c r="WK369" s="107"/>
      <c r="WL369" s="107"/>
      <c r="WM369" s="107"/>
      <c r="WN369" s="107"/>
      <c r="WO369" s="107"/>
      <c r="WP369" s="107"/>
      <c r="WQ369" s="107"/>
      <c r="WR369" s="107"/>
      <c r="WS369" s="107"/>
      <c r="WT369" s="107"/>
      <c r="WU369" s="107"/>
      <c r="WV369" s="107"/>
      <c r="WW369" s="107"/>
      <c r="WX369" s="107"/>
      <c r="WY369" s="107"/>
      <c r="WZ369" s="107"/>
      <c r="XA369" s="107"/>
      <c r="XB369" s="107"/>
      <c r="XC369" s="107"/>
      <c r="XD369" s="107"/>
      <c r="XE369" s="107"/>
      <c r="XF369" s="107"/>
      <c r="XG369" s="107"/>
      <c r="XH369" s="107"/>
      <c r="XI369" s="107"/>
      <c r="XJ369" s="107"/>
      <c r="XK369" s="107"/>
      <c r="XL369" s="107"/>
      <c r="XM369" s="107"/>
      <c r="XN369" s="107"/>
      <c r="XO369" s="107"/>
      <c r="XP369" s="107"/>
      <c r="XQ369" s="107"/>
      <c r="XR369" s="107"/>
      <c r="XS369" s="107"/>
      <c r="XT369" s="107"/>
      <c r="XU369" s="107"/>
      <c r="XV369" s="107"/>
      <c r="XW369" s="107"/>
      <c r="XX369" s="107"/>
      <c r="XY369" s="107"/>
      <c r="XZ369" s="107"/>
      <c r="YA369" s="107"/>
      <c r="YB369" s="107"/>
      <c r="YC369" s="107"/>
      <c r="YD369" s="107"/>
      <c r="YE369" s="107"/>
      <c r="YF369" s="107"/>
      <c r="YG369" s="107"/>
      <c r="YH369" s="107"/>
      <c r="YI369" s="107"/>
      <c r="YJ369" s="107"/>
      <c r="YK369" s="107"/>
      <c r="YL369" s="107"/>
      <c r="YM369" s="107"/>
      <c r="YN369" s="107"/>
      <c r="YO369" s="107"/>
      <c r="YP369" s="107"/>
      <c r="YQ369" s="107"/>
      <c r="YR369" s="107"/>
      <c r="YS369" s="107"/>
      <c r="YT369" s="107"/>
      <c r="YU369" s="107"/>
      <c r="YV369" s="107"/>
      <c r="YW369" s="107"/>
      <c r="YX369" s="107"/>
      <c r="YY369" s="107"/>
      <c r="YZ369" s="107"/>
      <c r="ZA369" s="107"/>
      <c r="ZB369" s="107"/>
      <c r="ZC369" s="107"/>
      <c r="ZD369" s="107"/>
      <c r="ZE369" s="107"/>
      <c r="ZF369" s="107"/>
      <c r="ZG369" s="107"/>
      <c r="ZH369" s="107"/>
      <c r="ZI369" s="107"/>
      <c r="ZJ369" s="107"/>
      <c r="ZK369" s="107"/>
      <c r="ZL369" s="107"/>
      <c r="ZM369" s="107"/>
      <c r="ZN369" s="107"/>
      <c r="ZO369" s="107"/>
      <c r="ZP369" s="107"/>
      <c r="ZQ369" s="107"/>
      <c r="ZR369" s="107"/>
      <c r="ZS369" s="107"/>
      <c r="ZT369" s="107"/>
      <c r="ZU369" s="107"/>
      <c r="ZV369" s="107"/>
      <c r="ZW369" s="107"/>
      <c r="ZX369" s="107"/>
      <c r="ZY369" s="107"/>
      <c r="ZZ369" s="107"/>
      <c r="AAA369" s="107"/>
      <c r="AAB369" s="107"/>
      <c r="AAC369" s="107"/>
      <c r="AAD369" s="107"/>
      <c r="AAE369" s="107"/>
      <c r="AAF369" s="107"/>
      <c r="AAG369" s="107"/>
      <c r="AAH369" s="107"/>
      <c r="AAI369" s="107"/>
      <c r="AAJ369" s="107"/>
      <c r="AAK369" s="107"/>
      <c r="AAL369" s="107"/>
      <c r="AAM369" s="107"/>
      <c r="AAN369" s="107"/>
      <c r="AAO369" s="107"/>
      <c r="AAP369" s="107"/>
      <c r="AAQ369" s="107"/>
      <c r="AAR369" s="107"/>
      <c r="AAS369" s="107"/>
      <c r="AAT369" s="107"/>
      <c r="AAU369" s="107"/>
      <c r="AAV369" s="107"/>
      <c r="AAW369" s="107"/>
      <c r="AAX369" s="107"/>
      <c r="AAY369" s="107"/>
      <c r="AAZ369" s="107"/>
      <c r="ABA369" s="107"/>
      <c r="ABB369" s="107"/>
      <c r="ABC369" s="107"/>
      <c r="ABD369" s="107"/>
      <c r="ABE369" s="107"/>
      <c r="ABF369" s="107"/>
      <c r="ABG369" s="107"/>
      <c r="ABH369" s="107"/>
      <c r="ABI369" s="107"/>
      <c r="ABJ369" s="107"/>
      <c r="ABK369" s="107"/>
      <c r="ABL369" s="107"/>
      <c r="ABM369" s="107"/>
      <c r="ABN369" s="107"/>
      <c r="ABO369" s="107"/>
      <c r="ABP369" s="107"/>
      <c r="ABQ369" s="107"/>
      <c r="ABR369" s="107"/>
      <c r="ABS369" s="107"/>
      <c r="ABT369" s="107"/>
      <c r="ABU369" s="107"/>
      <c r="ABV369" s="107"/>
      <c r="ABW369" s="107"/>
      <c r="ABX369" s="107"/>
      <c r="ABY369" s="107"/>
      <c r="ABZ369" s="107"/>
      <c r="ACA369" s="107"/>
      <c r="ACB369" s="107"/>
      <c r="ACC369" s="107"/>
      <c r="ACD369" s="107"/>
      <c r="ACE369" s="107"/>
      <c r="ACF369" s="107"/>
      <c r="ACG369" s="107"/>
      <c r="ACH369" s="107"/>
      <c r="ACI369" s="107"/>
      <c r="ACJ369" s="107"/>
      <c r="ACK369" s="107"/>
      <c r="ACL369" s="107"/>
      <c r="ACM369" s="107"/>
      <c r="ACN369" s="107"/>
      <c r="ACO369" s="107"/>
      <c r="ACP369" s="107"/>
      <c r="ACQ369" s="107"/>
      <c r="ACR369" s="107"/>
      <c r="ACS369" s="107"/>
      <c r="ACT369" s="107"/>
      <c r="ACU369" s="107"/>
      <c r="ACV369" s="107"/>
      <c r="ACW369" s="107"/>
      <c r="ACX369" s="107"/>
      <c r="ACY369" s="107"/>
      <c r="ACZ369" s="107"/>
      <c r="ADA369" s="107"/>
    </row>
    <row r="370" spans="1:781" s="1" customFormat="1" ht="24" x14ac:dyDescent="0.3">
      <c r="A370" s="42">
        <v>3</v>
      </c>
      <c r="B370" s="46" t="s">
        <v>1013</v>
      </c>
      <c r="C370" s="24" t="s">
        <v>208</v>
      </c>
      <c r="D370" s="25"/>
      <c r="E370" s="25"/>
      <c r="F370" s="25"/>
      <c r="G370" s="81"/>
      <c r="H370" s="25">
        <v>1</v>
      </c>
      <c r="I370" s="25" t="s">
        <v>44</v>
      </c>
      <c r="J370" s="25" t="s">
        <v>208</v>
      </c>
      <c r="K370" s="27">
        <v>1962</v>
      </c>
      <c r="L370" s="28">
        <v>22808</v>
      </c>
      <c r="M370" s="29">
        <v>100</v>
      </c>
      <c r="N370" s="30">
        <v>40</v>
      </c>
      <c r="O370" s="30"/>
      <c r="P370" s="31" t="s">
        <v>32</v>
      </c>
      <c r="Q370" s="32" t="s">
        <v>1014</v>
      </c>
      <c r="R370" s="33"/>
      <c r="S370" s="34" t="str">
        <f t="shared" si="77"/>
        <v>U</v>
      </c>
      <c r="T370" s="35"/>
      <c r="U370" s="35"/>
      <c r="V370" s="35"/>
      <c r="W370" s="35"/>
      <c r="X370" s="35"/>
      <c r="Y370" s="35"/>
      <c r="Z370" s="35"/>
      <c r="AB370" s="36">
        <f>M370/1896653</f>
        <v>5.2724457241256046E-5</v>
      </c>
      <c r="AC370" s="36">
        <f>N370/39</f>
        <v>1.0256410256410255</v>
      </c>
      <c r="AD370" s="36">
        <f>O370/14</f>
        <v>0</v>
      </c>
      <c r="AE370" s="36">
        <f>SUM(AB370:AD370)</f>
        <v>1.0256937500982668</v>
      </c>
      <c r="AF370" s="37"/>
      <c r="AG370" s="37">
        <f t="shared" si="83"/>
        <v>0</v>
      </c>
      <c r="AH370" s="37">
        <f t="shared" si="84"/>
        <v>0</v>
      </c>
      <c r="AI370" s="37">
        <f t="shared" si="85"/>
        <v>1.0256937500982668</v>
      </c>
    </row>
    <row r="371" spans="1:781" s="83" customFormat="1" ht="62.4" customHeight="1" x14ac:dyDescent="0.3">
      <c r="A371" s="58">
        <v>1</v>
      </c>
      <c r="B371" s="46" t="s">
        <v>1015</v>
      </c>
      <c r="C371" s="24" t="s">
        <v>737</v>
      </c>
      <c r="D371" s="25"/>
      <c r="E371" s="25"/>
      <c r="F371" s="25"/>
      <c r="G371" s="81"/>
      <c r="H371" s="25">
        <v>1</v>
      </c>
      <c r="I371" s="25" t="s">
        <v>44</v>
      </c>
      <c r="J371" s="25" t="s">
        <v>208</v>
      </c>
      <c r="K371" s="27">
        <v>1962</v>
      </c>
      <c r="L371" s="93">
        <v>1962</v>
      </c>
      <c r="M371" s="29">
        <v>11356230</v>
      </c>
      <c r="N371" s="30"/>
      <c r="O371" s="30"/>
      <c r="P371" s="31" t="s">
        <v>1016</v>
      </c>
      <c r="Q371" s="32" t="s">
        <v>1017</v>
      </c>
      <c r="R371" s="33" t="s">
        <v>398</v>
      </c>
      <c r="S371" s="34" t="str">
        <f t="shared" si="77"/>
        <v>Gypsum</v>
      </c>
      <c r="T371" s="35"/>
      <c r="U371" s="35"/>
      <c r="V371" s="35"/>
      <c r="W371" s="35"/>
      <c r="X371" s="35"/>
      <c r="Y371" s="35"/>
      <c r="Z371" s="35"/>
      <c r="AA371" s="1"/>
      <c r="AB371" s="36">
        <f t="shared" si="79"/>
        <v>5.9875106305686909</v>
      </c>
      <c r="AC371" s="36">
        <f t="shared" si="80"/>
        <v>0</v>
      </c>
      <c r="AD371" s="36">
        <f t="shared" si="81"/>
        <v>0</v>
      </c>
      <c r="AE371" s="36">
        <f t="shared" si="82"/>
        <v>5.9875106305686909</v>
      </c>
      <c r="AF371" s="37"/>
      <c r="AG371" s="37">
        <f t="shared" si="83"/>
        <v>5.9875106305686909</v>
      </c>
      <c r="AH371" s="37">
        <f t="shared" si="84"/>
        <v>0</v>
      </c>
      <c r="AI371" s="37">
        <f t="shared" si="85"/>
        <v>0</v>
      </c>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c r="KJ371" s="1"/>
      <c r="KK371" s="1"/>
      <c r="KL371" s="1"/>
      <c r="KM371" s="1"/>
      <c r="KN371" s="1"/>
      <c r="KO371" s="1"/>
      <c r="KP371" s="1"/>
      <c r="KQ371" s="1"/>
      <c r="KR371" s="1"/>
      <c r="KS371" s="1"/>
      <c r="KT371" s="1"/>
      <c r="KU371" s="1"/>
      <c r="KV371" s="1"/>
      <c r="KW371" s="1"/>
      <c r="KX371" s="1"/>
      <c r="KY371" s="1"/>
      <c r="KZ371" s="1"/>
      <c r="LA371" s="1"/>
      <c r="LB371" s="1"/>
      <c r="LC371" s="1"/>
      <c r="LD371" s="1"/>
      <c r="LE371" s="1"/>
      <c r="LF371" s="1"/>
      <c r="LG371" s="1"/>
      <c r="LH371" s="1"/>
      <c r="LI371" s="1"/>
      <c r="LJ371" s="1"/>
      <c r="LK371" s="1"/>
      <c r="LL371" s="1"/>
      <c r="LM371" s="1"/>
      <c r="LN371" s="1"/>
      <c r="LO371" s="1"/>
      <c r="LP371" s="1"/>
      <c r="LQ371" s="1"/>
      <c r="LR371" s="1"/>
      <c r="LS371" s="1"/>
      <c r="LT371" s="1"/>
      <c r="LU371" s="1"/>
      <c r="LV371" s="1"/>
      <c r="LW371" s="1"/>
      <c r="LX371" s="1"/>
      <c r="LY371" s="1"/>
      <c r="LZ371" s="1"/>
      <c r="MA371" s="1"/>
      <c r="MB371" s="1"/>
      <c r="MC371" s="1"/>
      <c r="MD371" s="1"/>
      <c r="ME371" s="1"/>
      <c r="MF371" s="1"/>
      <c r="MG371" s="1"/>
      <c r="MH371" s="1"/>
      <c r="MI371" s="1"/>
      <c r="MJ371" s="1"/>
      <c r="MK371" s="1"/>
      <c r="ML371" s="1"/>
      <c r="MM371" s="1"/>
      <c r="MN371" s="1"/>
      <c r="MO371" s="1"/>
      <c r="MP371" s="1"/>
      <c r="MQ371" s="1"/>
      <c r="MR371" s="1"/>
      <c r="MS371" s="1"/>
      <c r="MT371" s="1"/>
      <c r="MU371" s="1"/>
      <c r="MV371" s="1"/>
      <c r="MW371" s="1"/>
      <c r="MX371" s="1"/>
      <c r="MY371" s="1"/>
      <c r="MZ371" s="1"/>
      <c r="NA371" s="1"/>
      <c r="NB371" s="1"/>
      <c r="NC371" s="1"/>
      <c r="ND371" s="1"/>
      <c r="NE371" s="1"/>
      <c r="NF371" s="1"/>
      <c r="NG371" s="1"/>
      <c r="NH371" s="1"/>
      <c r="NI371" s="1"/>
      <c r="NJ371" s="1"/>
      <c r="NK371" s="1"/>
      <c r="NL371" s="1"/>
      <c r="NM371" s="1"/>
      <c r="NN371" s="1"/>
      <c r="NO371" s="1"/>
      <c r="NP371" s="1"/>
      <c r="NQ371" s="1"/>
      <c r="NR371" s="1"/>
      <c r="NS371" s="1"/>
      <c r="NT371" s="1"/>
      <c r="NU371" s="1"/>
      <c r="NV371" s="1"/>
      <c r="NW371" s="1"/>
      <c r="NX371" s="1"/>
      <c r="NY371" s="1"/>
      <c r="NZ371" s="1"/>
      <c r="OA371" s="1"/>
      <c r="OB371" s="1"/>
      <c r="OC371" s="1"/>
      <c r="OD371" s="1"/>
      <c r="OE371" s="1"/>
      <c r="OF371" s="1"/>
      <c r="OG371" s="1"/>
      <c r="OH371" s="1"/>
      <c r="OI371" s="1"/>
      <c r="OJ371" s="1"/>
      <c r="OK371" s="1"/>
      <c r="OL371" s="1"/>
      <c r="OM371" s="1"/>
      <c r="ON371" s="1"/>
      <c r="OO371" s="1"/>
      <c r="OP371" s="1"/>
      <c r="OQ371" s="1"/>
      <c r="OR371" s="1"/>
      <c r="OS371" s="1"/>
      <c r="OT371" s="1"/>
      <c r="OU371" s="1"/>
      <c r="OV371" s="1"/>
      <c r="OW371" s="1"/>
      <c r="OX371" s="1"/>
      <c r="OY371" s="1"/>
      <c r="OZ371" s="1"/>
      <c r="PA371" s="1"/>
      <c r="PB371" s="1"/>
      <c r="PC371" s="1"/>
      <c r="PD371" s="1"/>
      <c r="PE371" s="1"/>
      <c r="PF371" s="1"/>
      <c r="PG371" s="1"/>
      <c r="PH371" s="1"/>
      <c r="PI371" s="1"/>
      <c r="PJ371" s="1"/>
      <c r="PK371" s="1"/>
      <c r="PL371" s="1"/>
      <c r="PM371" s="1"/>
      <c r="PN371" s="1"/>
      <c r="PO371" s="1"/>
      <c r="PP371" s="1"/>
      <c r="PQ371" s="1"/>
      <c r="PR371" s="1"/>
      <c r="PS371" s="1"/>
      <c r="PT371" s="1"/>
      <c r="PU371" s="1"/>
      <c r="PV371" s="1"/>
      <c r="PW371" s="1"/>
      <c r="PX371" s="1"/>
      <c r="PY371" s="1"/>
      <c r="PZ371" s="1"/>
      <c r="QA371" s="1"/>
      <c r="QB371" s="1"/>
      <c r="QC371" s="1"/>
      <c r="QD371" s="1"/>
      <c r="QE371" s="1"/>
      <c r="QF371" s="1"/>
      <c r="QG371" s="1"/>
      <c r="QH371" s="1"/>
      <c r="QI371" s="1"/>
      <c r="QJ371" s="1"/>
      <c r="QK371" s="1"/>
      <c r="QL371" s="1"/>
      <c r="QM371" s="1"/>
      <c r="QN371" s="1"/>
      <c r="QO371" s="1"/>
      <c r="QP371" s="1"/>
      <c r="QQ371" s="1"/>
      <c r="QR371" s="1"/>
      <c r="QS371" s="1"/>
      <c r="QT371" s="1"/>
      <c r="QU371" s="1"/>
      <c r="QV371" s="1"/>
      <c r="QW371" s="1"/>
      <c r="QX371" s="1"/>
      <c r="QY371" s="1"/>
      <c r="QZ371" s="1"/>
      <c r="RA371" s="1"/>
      <c r="RB371" s="1"/>
      <c r="RC371" s="1"/>
      <c r="RD371" s="1"/>
      <c r="RE371" s="1"/>
      <c r="RF371" s="1"/>
      <c r="RG371" s="1"/>
      <c r="RH371" s="1"/>
      <c r="RI371" s="1"/>
      <c r="RJ371" s="1"/>
      <c r="RK371" s="1"/>
      <c r="RL371" s="1"/>
      <c r="RM371" s="1"/>
      <c r="RN371" s="1"/>
      <c r="RO371" s="1"/>
      <c r="RP371" s="1"/>
      <c r="RQ371" s="1"/>
      <c r="RR371" s="1"/>
      <c r="RS371" s="1"/>
      <c r="RT371" s="1"/>
      <c r="RU371" s="1"/>
      <c r="RV371" s="1"/>
      <c r="RW371" s="1"/>
      <c r="RX371" s="1"/>
      <c r="RY371" s="1"/>
      <c r="RZ371" s="1"/>
      <c r="SA371" s="1"/>
      <c r="SB371" s="1"/>
      <c r="SC371" s="1"/>
      <c r="SD371" s="1"/>
      <c r="SE371" s="1"/>
      <c r="SF371" s="1"/>
      <c r="SG371" s="1"/>
      <c r="SH371" s="1"/>
      <c r="SI371" s="1"/>
      <c r="SJ371" s="1"/>
      <c r="SK371" s="1"/>
      <c r="SL371" s="1"/>
      <c r="SM371" s="1"/>
      <c r="SN371" s="1"/>
      <c r="SO371" s="1"/>
      <c r="SP371" s="1"/>
      <c r="SQ371" s="1"/>
      <c r="SR371" s="1"/>
      <c r="SS371" s="1"/>
      <c r="ST371" s="1"/>
      <c r="SU371" s="1"/>
      <c r="SV371" s="1"/>
      <c r="SW371" s="1"/>
      <c r="SX371" s="1"/>
      <c r="SY371" s="1"/>
      <c r="SZ371" s="1"/>
      <c r="TA371" s="1"/>
      <c r="TB371" s="1"/>
      <c r="TC371" s="1"/>
      <c r="TD371" s="1"/>
      <c r="TE371" s="1"/>
      <c r="TF371" s="1"/>
      <c r="TG371" s="1"/>
      <c r="TH371" s="1"/>
      <c r="TI371" s="1"/>
      <c r="TJ371" s="1"/>
      <c r="TK371" s="1"/>
      <c r="TL371" s="1"/>
      <c r="TM371" s="1"/>
      <c r="TN371" s="1"/>
      <c r="TO371" s="1"/>
      <c r="TP371" s="1"/>
      <c r="TQ371" s="1"/>
      <c r="TR371" s="1"/>
      <c r="TS371" s="1"/>
      <c r="TT371" s="1"/>
      <c r="TU371" s="1"/>
      <c r="TV371" s="1"/>
      <c r="TW371" s="1"/>
      <c r="TX371" s="1"/>
      <c r="TY371" s="1"/>
      <c r="TZ371" s="1"/>
      <c r="UA371" s="1"/>
      <c r="UB371" s="1"/>
      <c r="UC371" s="1"/>
      <c r="UD371" s="1"/>
      <c r="UE371" s="1"/>
      <c r="UF371" s="1"/>
      <c r="UG371" s="1"/>
      <c r="UH371" s="1"/>
      <c r="UI371" s="1"/>
      <c r="UJ371" s="1"/>
      <c r="UK371" s="1"/>
      <c r="UL371" s="1"/>
      <c r="UM371" s="1"/>
      <c r="UN371" s="1"/>
      <c r="UO371" s="1"/>
      <c r="UP371" s="1"/>
      <c r="UQ371" s="1"/>
      <c r="UR371" s="1"/>
      <c r="US371" s="1"/>
      <c r="UT371" s="1"/>
      <c r="UU371" s="1"/>
      <c r="UV371" s="1"/>
      <c r="UW371" s="1"/>
      <c r="UX371" s="1"/>
      <c r="UY371" s="1"/>
      <c r="UZ371" s="1"/>
      <c r="VA371" s="1"/>
      <c r="VB371" s="1"/>
      <c r="VC371" s="1"/>
      <c r="VD371" s="1"/>
      <c r="VE371" s="1"/>
      <c r="VF371" s="1"/>
      <c r="VG371" s="1"/>
      <c r="VH371" s="1"/>
      <c r="VI371" s="1"/>
      <c r="VJ371" s="1"/>
      <c r="VK371" s="1"/>
      <c r="VL371" s="1"/>
      <c r="VM371" s="1"/>
      <c r="VN371" s="1"/>
      <c r="VO371" s="1"/>
      <c r="VP371" s="1"/>
      <c r="VQ371" s="1"/>
      <c r="VR371" s="1"/>
      <c r="VS371" s="1"/>
      <c r="VT371" s="1"/>
      <c r="VU371" s="1"/>
      <c r="VV371" s="1"/>
      <c r="VW371" s="1"/>
      <c r="VX371" s="1"/>
      <c r="VY371" s="1"/>
      <c r="VZ371" s="1"/>
      <c r="WA371" s="1"/>
      <c r="WB371" s="1"/>
      <c r="WC371" s="1"/>
      <c r="WD371" s="1"/>
      <c r="WE371" s="1"/>
      <c r="WF371" s="1"/>
      <c r="WG371" s="1"/>
      <c r="WH371" s="1"/>
      <c r="WI371" s="1"/>
      <c r="WJ371" s="1"/>
      <c r="WK371" s="1"/>
      <c r="WL371" s="1"/>
      <c r="WM371" s="1"/>
      <c r="WN371" s="1"/>
      <c r="WO371" s="1"/>
      <c r="WP371" s="1"/>
      <c r="WQ371" s="1"/>
      <c r="WR371" s="1"/>
      <c r="WS371" s="1"/>
      <c r="WT371" s="1"/>
      <c r="WU371" s="1"/>
      <c r="WV371" s="1"/>
      <c r="WW371" s="1"/>
      <c r="WX371" s="1"/>
      <c r="WY371" s="1"/>
      <c r="WZ371" s="1"/>
      <c r="XA371" s="1"/>
      <c r="XB371" s="1"/>
      <c r="XC371" s="1"/>
      <c r="XD371" s="1"/>
      <c r="XE371" s="1"/>
      <c r="XF371" s="1"/>
      <c r="XG371" s="1"/>
      <c r="XH371" s="1"/>
      <c r="XI371" s="1"/>
      <c r="XJ371" s="1"/>
      <c r="XK371" s="1"/>
      <c r="XL371" s="1"/>
      <c r="XM371" s="1"/>
      <c r="XN371" s="1"/>
      <c r="XO371" s="1"/>
      <c r="XP371" s="1"/>
      <c r="XQ371" s="1"/>
      <c r="XR371" s="1"/>
      <c r="XS371" s="1"/>
      <c r="XT371" s="1"/>
      <c r="XU371" s="1"/>
      <c r="XV371" s="1"/>
      <c r="XW371" s="1"/>
      <c r="XX371" s="1"/>
      <c r="XY371" s="1"/>
      <c r="XZ371" s="1"/>
      <c r="YA371" s="1"/>
      <c r="YB371" s="1"/>
      <c r="YC371" s="1"/>
      <c r="YD371" s="1"/>
      <c r="YE371" s="1"/>
      <c r="YF371" s="1"/>
      <c r="YG371" s="1"/>
      <c r="YH371" s="1"/>
      <c r="YI371" s="1"/>
      <c r="YJ371" s="1"/>
      <c r="YK371" s="1"/>
      <c r="YL371" s="1"/>
      <c r="YM371" s="1"/>
      <c r="YN371" s="1"/>
      <c r="YO371" s="1"/>
      <c r="YP371" s="1"/>
      <c r="YQ371" s="1"/>
      <c r="YR371" s="1"/>
      <c r="YS371" s="1"/>
      <c r="YT371" s="1"/>
      <c r="YU371" s="1"/>
      <c r="YV371" s="1"/>
      <c r="YW371" s="1"/>
      <c r="YX371" s="1"/>
      <c r="YY371" s="1"/>
      <c r="YZ371" s="1"/>
      <c r="ZA371" s="1"/>
      <c r="ZB371" s="1"/>
      <c r="ZC371" s="1"/>
      <c r="ZD371" s="1"/>
      <c r="ZE371" s="1"/>
      <c r="ZF371" s="1"/>
      <c r="ZG371" s="1"/>
      <c r="ZH371" s="1"/>
      <c r="ZI371" s="1"/>
      <c r="ZJ371" s="1"/>
      <c r="ZK371" s="1"/>
      <c r="ZL371" s="1"/>
      <c r="ZM371" s="1"/>
      <c r="ZN371" s="1"/>
      <c r="ZO371" s="1"/>
      <c r="ZP371" s="1"/>
      <c r="ZQ371" s="1"/>
      <c r="ZR371" s="1"/>
      <c r="ZS371" s="1"/>
      <c r="ZT371" s="1"/>
      <c r="ZU371" s="1"/>
      <c r="ZV371" s="1"/>
      <c r="ZW371" s="1"/>
      <c r="ZX371" s="1"/>
      <c r="ZY371" s="1"/>
      <c r="ZZ371" s="1"/>
      <c r="AAA371" s="1"/>
      <c r="AAB371" s="1"/>
      <c r="AAC371" s="1"/>
      <c r="AAD371" s="1"/>
      <c r="AAE371" s="1"/>
      <c r="AAF371" s="1"/>
      <c r="AAG371" s="1"/>
      <c r="AAH371" s="1"/>
      <c r="AAI371" s="1"/>
      <c r="AAJ371" s="1"/>
      <c r="AAK371" s="1"/>
      <c r="AAL371" s="1"/>
      <c r="AAM371" s="1"/>
      <c r="AAN371" s="1"/>
      <c r="AAO371" s="1"/>
      <c r="AAP371" s="1"/>
      <c r="AAQ371" s="1"/>
      <c r="AAR371" s="1"/>
      <c r="AAS371" s="1"/>
      <c r="AAT371" s="1"/>
      <c r="AAU371" s="1"/>
      <c r="AAV371" s="1"/>
      <c r="AAW371" s="1"/>
      <c r="AAX371" s="1"/>
      <c r="AAY371" s="1"/>
      <c r="AAZ371" s="1"/>
      <c r="ABA371" s="1"/>
      <c r="ABB371" s="1"/>
      <c r="ABC371" s="1"/>
      <c r="ABD371" s="1"/>
      <c r="ABE371" s="1"/>
      <c r="ABF371" s="1"/>
      <c r="ABG371" s="1"/>
      <c r="ABH371" s="1"/>
      <c r="ABI371" s="1"/>
      <c r="ABJ371" s="1"/>
      <c r="ABK371" s="1"/>
      <c r="ABL371" s="1"/>
      <c r="ABM371" s="1"/>
      <c r="ABN371" s="1"/>
      <c r="ABO371" s="1"/>
      <c r="ABP371" s="1"/>
      <c r="ABQ371" s="1"/>
      <c r="ABR371" s="1"/>
      <c r="ABS371" s="1"/>
      <c r="ABT371" s="1"/>
      <c r="ABU371" s="1"/>
      <c r="ABV371" s="1"/>
      <c r="ABW371" s="1"/>
      <c r="ABX371" s="1"/>
      <c r="ABY371" s="1"/>
      <c r="ABZ371" s="1"/>
      <c r="ACA371" s="1"/>
      <c r="ACB371" s="1"/>
      <c r="ACC371" s="1"/>
      <c r="ACD371" s="1"/>
      <c r="ACE371" s="1"/>
      <c r="ACF371" s="1"/>
      <c r="ACG371" s="1"/>
      <c r="ACH371" s="1"/>
      <c r="ACI371" s="1"/>
      <c r="ACJ371" s="1"/>
      <c r="ACK371" s="1"/>
      <c r="ACL371" s="1"/>
      <c r="ACM371" s="1"/>
      <c r="ACN371" s="1"/>
      <c r="ACO371" s="1"/>
      <c r="ACP371" s="1"/>
      <c r="ACQ371" s="1"/>
      <c r="ACR371" s="1"/>
      <c r="ACS371" s="1"/>
      <c r="ACT371" s="1"/>
      <c r="ACU371" s="1"/>
      <c r="ACV371" s="1"/>
      <c r="ACW371" s="1"/>
      <c r="ACX371" s="1"/>
      <c r="ACY371" s="1"/>
      <c r="ACZ371" s="1"/>
      <c r="ADA371" s="1"/>
    </row>
    <row r="372" spans="1:781" s="83" customFormat="1" ht="24" x14ac:dyDescent="0.3">
      <c r="A372" s="42">
        <v>3</v>
      </c>
      <c r="B372" s="46" t="s">
        <v>1018</v>
      </c>
      <c r="C372" s="24" t="s">
        <v>888</v>
      </c>
      <c r="D372" s="25"/>
      <c r="E372" s="25"/>
      <c r="F372" s="25">
        <v>40</v>
      </c>
      <c r="G372" s="81"/>
      <c r="H372" s="25">
        <v>1</v>
      </c>
      <c r="I372" s="25" t="s">
        <v>44</v>
      </c>
      <c r="J372" s="25" t="s">
        <v>360</v>
      </c>
      <c r="K372" s="27">
        <v>1962</v>
      </c>
      <c r="L372" s="93">
        <v>1962</v>
      </c>
      <c r="M372" s="29"/>
      <c r="N372" s="30"/>
      <c r="O372" s="30"/>
      <c r="P372" s="31" t="s">
        <v>1019</v>
      </c>
      <c r="Q372" s="32" t="s">
        <v>1020</v>
      </c>
      <c r="R372" s="33"/>
      <c r="S372" s="34" t="str">
        <f t="shared" si="77"/>
        <v>Cu, Ag, Pb, Zn</v>
      </c>
      <c r="T372" s="35"/>
      <c r="U372" s="35"/>
      <c r="V372" s="35"/>
      <c r="W372" s="35"/>
      <c r="X372" s="35"/>
      <c r="Y372" s="35"/>
      <c r="Z372" s="35"/>
      <c r="AA372" s="1"/>
      <c r="AB372" s="36">
        <f t="shared" si="79"/>
        <v>0</v>
      </c>
      <c r="AC372" s="36">
        <f t="shared" si="80"/>
        <v>0</v>
      </c>
      <c r="AD372" s="36">
        <f t="shared" si="81"/>
        <v>0</v>
      </c>
      <c r="AE372" s="36">
        <f t="shared" si="82"/>
        <v>0</v>
      </c>
      <c r="AF372" s="37"/>
      <c r="AG372" s="37">
        <f t="shared" si="83"/>
        <v>0</v>
      </c>
      <c r="AH372" s="37">
        <f t="shared" si="84"/>
        <v>0</v>
      </c>
      <c r="AI372" s="37">
        <f t="shared" si="85"/>
        <v>0</v>
      </c>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c r="KJ372" s="1"/>
      <c r="KK372" s="1"/>
      <c r="KL372" s="1"/>
      <c r="KM372" s="1"/>
      <c r="KN372" s="1"/>
      <c r="KO372" s="1"/>
      <c r="KP372" s="1"/>
      <c r="KQ372" s="1"/>
      <c r="KR372" s="1"/>
      <c r="KS372" s="1"/>
      <c r="KT372" s="1"/>
      <c r="KU372" s="1"/>
      <c r="KV372" s="1"/>
      <c r="KW372" s="1"/>
      <c r="KX372" s="1"/>
      <c r="KY372" s="1"/>
      <c r="KZ372" s="1"/>
      <c r="LA372" s="1"/>
      <c r="LB372" s="1"/>
      <c r="LC372" s="1"/>
      <c r="LD372" s="1"/>
      <c r="LE372" s="1"/>
      <c r="LF372" s="1"/>
      <c r="LG372" s="1"/>
      <c r="LH372" s="1"/>
      <c r="LI372" s="1"/>
      <c r="LJ372" s="1"/>
      <c r="LK372" s="1"/>
      <c r="LL372" s="1"/>
      <c r="LM372" s="1"/>
      <c r="LN372" s="1"/>
      <c r="LO372" s="1"/>
      <c r="LP372" s="1"/>
      <c r="LQ372" s="1"/>
      <c r="LR372" s="1"/>
      <c r="LS372" s="1"/>
      <c r="LT372" s="1"/>
      <c r="LU372" s="1"/>
      <c r="LV372" s="1"/>
      <c r="LW372" s="1"/>
      <c r="LX372" s="1"/>
      <c r="LY372" s="1"/>
      <c r="LZ372" s="1"/>
      <c r="MA372" s="1"/>
      <c r="MB372" s="1"/>
      <c r="MC372" s="1"/>
      <c r="MD372" s="1"/>
      <c r="ME372" s="1"/>
      <c r="MF372" s="1"/>
      <c r="MG372" s="1"/>
      <c r="MH372" s="1"/>
      <c r="MI372" s="1"/>
      <c r="MJ372" s="1"/>
      <c r="MK372" s="1"/>
      <c r="ML372" s="1"/>
      <c r="MM372" s="1"/>
      <c r="MN372" s="1"/>
      <c r="MO372" s="1"/>
      <c r="MP372" s="1"/>
      <c r="MQ372" s="1"/>
      <c r="MR372" s="1"/>
      <c r="MS372" s="1"/>
      <c r="MT372" s="1"/>
      <c r="MU372" s="1"/>
      <c r="MV372" s="1"/>
      <c r="MW372" s="1"/>
      <c r="MX372" s="1"/>
      <c r="MY372" s="1"/>
      <c r="MZ372" s="1"/>
      <c r="NA372" s="1"/>
      <c r="NB372" s="1"/>
      <c r="NC372" s="1"/>
      <c r="ND372" s="1"/>
      <c r="NE372" s="1"/>
      <c r="NF372" s="1"/>
      <c r="NG372" s="1"/>
      <c r="NH372" s="1"/>
      <c r="NI372" s="1"/>
      <c r="NJ372" s="1"/>
      <c r="NK372" s="1"/>
      <c r="NL372" s="1"/>
      <c r="NM372" s="1"/>
      <c r="NN372" s="1"/>
      <c r="NO372" s="1"/>
      <c r="NP372" s="1"/>
      <c r="NQ372" s="1"/>
      <c r="NR372" s="1"/>
      <c r="NS372" s="1"/>
      <c r="NT372" s="1"/>
      <c r="NU372" s="1"/>
      <c r="NV372" s="1"/>
      <c r="NW372" s="1"/>
      <c r="NX372" s="1"/>
      <c r="NY372" s="1"/>
      <c r="NZ372" s="1"/>
      <c r="OA372" s="1"/>
      <c r="OB372" s="1"/>
      <c r="OC372" s="1"/>
      <c r="OD372" s="1"/>
      <c r="OE372" s="1"/>
      <c r="OF372" s="1"/>
      <c r="OG372" s="1"/>
      <c r="OH372" s="1"/>
      <c r="OI372" s="1"/>
      <c r="OJ372" s="1"/>
      <c r="OK372" s="1"/>
      <c r="OL372" s="1"/>
      <c r="OM372" s="1"/>
      <c r="ON372" s="1"/>
      <c r="OO372" s="1"/>
      <c r="OP372" s="1"/>
      <c r="OQ372" s="1"/>
      <c r="OR372" s="1"/>
      <c r="OS372" s="1"/>
      <c r="OT372" s="1"/>
      <c r="OU372" s="1"/>
      <c r="OV372" s="1"/>
      <c r="OW372" s="1"/>
      <c r="OX372" s="1"/>
      <c r="OY372" s="1"/>
      <c r="OZ372" s="1"/>
      <c r="PA372" s="1"/>
      <c r="PB372" s="1"/>
      <c r="PC372" s="1"/>
      <c r="PD372" s="1"/>
      <c r="PE372" s="1"/>
      <c r="PF372" s="1"/>
      <c r="PG372" s="1"/>
      <c r="PH372" s="1"/>
      <c r="PI372" s="1"/>
      <c r="PJ372" s="1"/>
      <c r="PK372" s="1"/>
      <c r="PL372" s="1"/>
      <c r="PM372" s="1"/>
      <c r="PN372" s="1"/>
      <c r="PO372" s="1"/>
      <c r="PP372" s="1"/>
      <c r="PQ372" s="1"/>
      <c r="PR372" s="1"/>
      <c r="PS372" s="1"/>
      <c r="PT372" s="1"/>
      <c r="PU372" s="1"/>
      <c r="PV372" s="1"/>
      <c r="PW372" s="1"/>
      <c r="PX372" s="1"/>
      <c r="PY372" s="1"/>
      <c r="PZ372" s="1"/>
      <c r="QA372" s="1"/>
      <c r="QB372" s="1"/>
      <c r="QC372" s="1"/>
      <c r="QD372" s="1"/>
      <c r="QE372" s="1"/>
      <c r="QF372" s="1"/>
      <c r="QG372" s="1"/>
      <c r="QH372" s="1"/>
      <c r="QI372" s="1"/>
      <c r="QJ372" s="1"/>
      <c r="QK372" s="1"/>
      <c r="QL372" s="1"/>
      <c r="QM372" s="1"/>
      <c r="QN372" s="1"/>
      <c r="QO372" s="1"/>
      <c r="QP372" s="1"/>
      <c r="QQ372" s="1"/>
      <c r="QR372" s="1"/>
      <c r="QS372" s="1"/>
      <c r="QT372" s="1"/>
      <c r="QU372" s="1"/>
      <c r="QV372" s="1"/>
      <c r="QW372" s="1"/>
      <c r="QX372" s="1"/>
      <c r="QY372" s="1"/>
      <c r="QZ372" s="1"/>
      <c r="RA372" s="1"/>
      <c r="RB372" s="1"/>
      <c r="RC372" s="1"/>
      <c r="RD372" s="1"/>
      <c r="RE372" s="1"/>
      <c r="RF372" s="1"/>
      <c r="RG372" s="1"/>
      <c r="RH372" s="1"/>
      <c r="RI372" s="1"/>
      <c r="RJ372" s="1"/>
      <c r="RK372" s="1"/>
      <c r="RL372" s="1"/>
      <c r="RM372" s="1"/>
      <c r="RN372" s="1"/>
      <c r="RO372" s="1"/>
      <c r="RP372" s="1"/>
      <c r="RQ372" s="1"/>
      <c r="RR372" s="1"/>
      <c r="RS372" s="1"/>
      <c r="RT372" s="1"/>
      <c r="RU372" s="1"/>
      <c r="RV372" s="1"/>
      <c r="RW372" s="1"/>
      <c r="RX372" s="1"/>
      <c r="RY372" s="1"/>
      <c r="RZ372" s="1"/>
      <c r="SA372" s="1"/>
      <c r="SB372" s="1"/>
      <c r="SC372" s="1"/>
      <c r="SD372" s="1"/>
      <c r="SE372" s="1"/>
      <c r="SF372" s="1"/>
      <c r="SG372" s="1"/>
      <c r="SH372" s="1"/>
      <c r="SI372" s="1"/>
      <c r="SJ372" s="1"/>
      <c r="SK372" s="1"/>
      <c r="SL372" s="1"/>
      <c r="SM372" s="1"/>
      <c r="SN372" s="1"/>
      <c r="SO372" s="1"/>
      <c r="SP372" s="1"/>
      <c r="SQ372" s="1"/>
      <c r="SR372" s="1"/>
      <c r="SS372" s="1"/>
      <c r="ST372" s="1"/>
      <c r="SU372" s="1"/>
      <c r="SV372" s="1"/>
      <c r="SW372" s="1"/>
      <c r="SX372" s="1"/>
      <c r="SY372" s="1"/>
      <c r="SZ372" s="1"/>
      <c r="TA372" s="1"/>
      <c r="TB372" s="1"/>
      <c r="TC372" s="1"/>
      <c r="TD372" s="1"/>
      <c r="TE372" s="1"/>
      <c r="TF372" s="1"/>
      <c r="TG372" s="1"/>
      <c r="TH372" s="1"/>
      <c r="TI372" s="1"/>
      <c r="TJ372" s="1"/>
      <c r="TK372" s="1"/>
      <c r="TL372" s="1"/>
      <c r="TM372" s="1"/>
      <c r="TN372" s="1"/>
      <c r="TO372" s="1"/>
      <c r="TP372" s="1"/>
      <c r="TQ372" s="1"/>
      <c r="TR372" s="1"/>
      <c r="TS372" s="1"/>
      <c r="TT372" s="1"/>
      <c r="TU372" s="1"/>
      <c r="TV372" s="1"/>
      <c r="TW372" s="1"/>
      <c r="TX372" s="1"/>
      <c r="TY372" s="1"/>
      <c r="TZ372" s="1"/>
      <c r="UA372" s="1"/>
      <c r="UB372" s="1"/>
      <c r="UC372" s="1"/>
      <c r="UD372" s="1"/>
      <c r="UE372" s="1"/>
      <c r="UF372" s="1"/>
      <c r="UG372" s="1"/>
      <c r="UH372" s="1"/>
      <c r="UI372" s="1"/>
      <c r="UJ372" s="1"/>
      <c r="UK372" s="1"/>
      <c r="UL372" s="1"/>
      <c r="UM372" s="1"/>
      <c r="UN372" s="1"/>
      <c r="UO372" s="1"/>
      <c r="UP372" s="1"/>
      <c r="UQ372" s="1"/>
      <c r="UR372" s="1"/>
      <c r="US372" s="1"/>
      <c r="UT372" s="1"/>
      <c r="UU372" s="1"/>
      <c r="UV372" s="1"/>
      <c r="UW372" s="1"/>
      <c r="UX372" s="1"/>
      <c r="UY372" s="1"/>
      <c r="UZ372" s="1"/>
      <c r="VA372" s="1"/>
      <c r="VB372" s="1"/>
      <c r="VC372" s="1"/>
      <c r="VD372" s="1"/>
      <c r="VE372" s="1"/>
      <c r="VF372" s="1"/>
      <c r="VG372" s="1"/>
      <c r="VH372" s="1"/>
      <c r="VI372" s="1"/>
      <c r="VJ372" s="1"/>
      <c r="VK372" s="1"/>
      <c r="VL372" s="1"/>
      <c r="VM372" s="1"/>
      <c r="VN372" s="1"/>
      <c r="VO372" s="1"/>
      <c r="VP372" s="1"/>
      <c r="VQ372" s="1"/>
      <c r="VR372" s="1"/>
      <c r="VS372" s="1"/>
      <c r="VT372" s="1"/>
      <c r="VU372" s="1"/>
      <c r="VV372" s="1"/>
      <c r="VW372" s="1"/>
      <c r="VX372" s="1"/>
      <c r="VY372" s="1"/>
      <c r="VZ372" s="1"/>
      <c r="WA372" s="1"/>
      <c r="WB372" s="1"/>
      <c r="WC372" s="1"/>
      <c r="WD372" s="1"/>
      <c r="WE372" s="1"/>
      <c r="WF372" s="1"/>
      <c r="WG372" s="1"/>
      <c r="WH372" s="1"/>
      <c r="WI372" s="1"/>
      <c r="WJ372" s="1"/>
      <c r="WK372" s="1"/>
      <c r="WL372" s="1"/>
      <c r="WM372" s="1"/>
      <c r="WN372" s="1"/>
      <c r="WO372" s="1"/>
      <c r="WP372" s="1"/>
      <c r="WQ372" s="1"/>
      <c r="WR372" s="1"/>
      <c r="WS372" s="1"/>
      <c r="WT372" s="1"/>
      <c r="WU372" s="1"/>
      <c r="WV372" s="1"/>
      <c r="WW372" s="1"/>
      <c r="WX372" s="1"/>
      <c r="WY372" s="1"/>
      <c r="WZ372" s="1"/>
      <c r="XA372" s="1"/>
      <c r="XB372" s="1"/>
      <c r="XC372" s="1"/>
      <c r="XD372" s="1"/>
      <c r="XE372" s="1"/>
      <c r="XF372" s="1"/>
      <c r="XG372" s="1"/>
      <c r="XH372" s="1"/>
      <c r="XI372" s="1"/>
      <c r="XJ372" s="1"/>
      <c r="XK372" s="1"/>
      <c r="XL372" s="1"/>
      <c r="XM372" s="1"/>
      <c r="XN372" s="1"/>
      <c r="XO372" s="1"/>
      <c r="XP372" s="1"/>
      <c r="XQ372" s="1"/>
      <c r="XR372" s="1"/>
      <c r="XS372" s="1"/>
      <c r="XT372" s="1"/>
      <c r="XU372" s="1"/>
      <c r="XV372" s="1"/>
      <c r="XW372" s="1"/>
      <c r="XX372" s="1"/>
      <c r="XY372" s="1"/>
      <c r="XZ372" s="1"/>
      <c r="YA372" s="1"/>
      <c r="YB372" s="1"/>
      <c r="YC372" s="1"/>
      <c r="YD372" s="1"/>
      <c r="YE372" s="1"/>
      <c r="YF372" s="1"/>
      <c r="YG372" s="1"/>
      <c r="YH372" s="1"/>
      <c r="YI372" s="1"/>
      <c r="YJ372" s="1"/>
      <c r="YK372" s="1"/>
      <c r="YL372" s="1"/>
      <c r="YM372" s="1"/>
      <c r="YN372" s="1"/>
      <c r="YO372" s="1"/>
      <c r="YP372" s="1"/>
      <c r="YQ372" s="1"/>
      <c r="YR372" s="1"/>
      <c r="YS372" s="1"/>
      <c r="YT372" s="1"/>
      <c r="YU372" s="1"/>
      <c r="YV372" s="1"/>
      <c r="YW372" s="1"/>
      <c r="YX372" s="1"/>
      <c r="YY372" s="1"/>
      <c r="YZ372" s="1"/>
      <c r="ZA372" s="1"/>
      <c r="ZB372" s="1"/>
      <c r="ZC372" s="1"/>
      <c r="ZD372" s="1"/>
      <c r="ZE372" s="1"/>
      <c r="ZF372" s="1"/>
      <c r="ZG372" s="1"/>
      <c r="ZH372" s="1"/>
      <c r="ZI372" s="1"/>
      <c r="ZJ372" s="1"/>
      <c r="ZK372" s="1"/>
      <c r="ZL372" s="1"/>
      <c r="ZM372" s="1"/>
      <c r="ZN372" s="1"/>
      <c r="ZO372" s="1"/>
      <c r="ZP372" s="1"/>
      <c r="ZQ372" s="1"/>
      <c r="ZR372" s="1"/>
      <c r="ZS372" s="1"/>
      <c r="ZT372" s="1"/>
      <c r="ZU372" s="1"/>
      <c r="ZV372" s="1"/>
      <c r="ZW372" s="1"/>
      <c r="ZX372" s="1"/>
      <c r="ZY372" s="1"/>
      <c r="ZZ372" s="1"/>
      <c r="AAA372" s="1"/>
      <c r="AAB372" s="1"/>
      <c r="AAC372" s="1"/>
      <c r="AAD372" s="1"/>
      <c r="AAE372" s="1"/>
      <c r="AAF372" s="1"/>
      <c r="AAG372" s="1"/>
      <c r="AAH372" s="1"/>
      <c r="AAI372" s="1"/>
      <c r="AAJ372" s="1"/>
      <c r="AAK372" s="1"/>
      <c r="AAL372" s="1"/>
      <c r="AAM372" s="1"/>
      <c r="AAN372" s="1"/>
      <c r="AAO372" s="1"/>
      <c r="AAP372" s="1"/>
      <c r="AAQ372" s="1"/>
      <c r="AAR372" s="1"/>
      <c r="AAS372" s="1"/>
      <c r="AAT372" s="1"/>
      <c r="AAU372" s="1"/>
      <c r="AAV372" s="1"/>
      <c r="AAW372" s="1"/>
      <c r="AAX372" s="1"/>
      <c r="AAY372" s="1"/>
      <c r="AAZ372" s="1"/>
      <c r="ABA372" s="1"/>
      <c r="ABB372" s="1"/>
      <c r="ABC372" s="1"/>
      <c r="ABD372" s="1"/>
      <c r="ABE372" s="1"/>
      <c r="ABF372" s="1"/>
      <c r="ABG372" s="1"/>
      <c r="ABH372" s="1"/>
      <c r="ABI372" s="1"/>
      <c r="ABJ372" s="1"/>
      <c r="ABK372" s="1"/>
      <c r="ABL372" s="1"/>
      <c r="ABM372" s="1"/>
      <c r="ABN372" s="1"/>
      <c r="ABO372" s="1"/>
      <c r="ABP372" s="1"/>
      <c r="ABQ372" s="1"/>
      <c r="ABR372" s="1"/>
      <c r="ABS372" s="1"/>
      <c r="ABT372" s="1"/>
      <c r="ABU372" s="1"/>
      <c r="ABV372" s="1"/>
      <c r="ABW372" s="1"/>
      <c r="ABX372" s="1"/>
      <c r="ABY372" s="1"/>
      <c r="ABZ372" s="1"/>
      <c r="ACA372" s="1"/>
      <c r="ACB372" s="1"/>
      <c r="ACC372" s="1"/>
      <c r="ACD372" s="1"/>
      <c r="ACE372" s="1"/>
      <c r="ACF372" s="1"/>
      <c r="ACG372" s="1"/>
      <c r="ACH372" s="1"/>
      <c r="ACI372" s="1"/>
      <c r="ACJ372" s="1"/>
      <c r="ACK372" s="1"/>
      <c r="ACL372" s="1"/>
      <c r="ACM372" s="1"/>
      <c r="ACN372" s="1"/>
      <c r="ACO372" s="1"/>
      <c r="ACP372" s="1"/>
      <c r="ACQ372" s="1"/>
      <c r="ACR372" s="1"/>
      <c r="ACS372" s="1"/>
      <c r="ACT372" s="1"/>
      <c r="ACU372" s="1"/>
      <c r="ACV372" s="1"/>
      <c r="ACW372" s="1"/>
      <c r="ACX372" s="1"/>
      <c r="ACY372" s="1"/>
      <c r="ACZ372" s="1"/>
      <c r="ADA372" s="1"/>
    </row>
    <row r="373" spans="1:781" s="83" customFormat="1" ht="24" x14ac:dyDescent="0.3">
      <c r="A373" s="42">
        <v>3</v>
      </c>
      <c r="B373" s="46" t="s">
        <v>1021</v>
      </c>
      <c r="C373" s="24" t="s">
        <v>208</v>
      </c>
      <c r="D373" s="25"/>
      <c r="E373" s="25"/>
      <c r="F373" s="25"/>
      <c r="G373" s="81"/>
      <c r="H373" s="25">
        <v>1</v>
      </c>
      <c r="I373" s="25" t="s">
        <v>44</v>
      </c>
      <c r="J373" s="25" t="s">
        <v>208</v>
      </c>
      <c r="K373" s="27">
        <v>1961</v>
      </c>
      <c r="L373" s="28">
        <v>22621</v>
      </c>
      <c r="M373" s="29">
        <v>280</v>
      </c>
      <c r="N373" s="30"/>
      <c r="O373" s="30"/>
      <c r="P373" s="31" t="s">
        <v>32</v>
      </c>
      <c r="Q373" s="32" t="s">
        <v>1022</v>
      </c>
      <c r="R373" s="33"/>
      <c r="S373" s="34" t="str">
        <f t="shared" si="77"/>
        <v>U</v>
      </c>
      <c r="T373" s="35"/>
      <c r="U373" s="35"/>
      <c r="V373" s="35"/>
      <c r="W373" s="35"/>
      <c r="X373" s="35"/>
      <c r="Y373" s="35"/>
      <c r="Z373" s="35"/>
      <c r="AA373" s="1"/>
      <c r="AB373" s="36">
        <f t="shared" si="79"/>
        <v>1.4762848027551691E-4</v>
      </c>
      <c r="AC373" s="36">
        <f t="shared" si="80"/>
        <v>0</v>
      </c>
      <c r="AD373" s="36">
        <f t="shared" si="81"/>
        <v>0</v>
      </c>
      <c r="AE373" s="36">
        <f t="shared" si="82"/>
        <v>1.4762848027551691E-4</v>
      </c>
      <c r="AF373" s="37"/>
      <c r="AG373" s="37">
        <f t="shared" si="83"/>
        <v>0</v>
      </c>
      <c r="AH373" s="37">
        <f t="shared" si="84"/>
        <v>0</v>
      </c>
      <c r="AI373" s="37">
        <f t="shared" si="85"/>
        <v>1.4762848027551691E-4</v>
      </c>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c r="KJ373" s="1"/>
      <c r="KK373" s="1"/>
      <c r="KL373" s="1"/>
      <c r="KM373" s="1"/>
      <c r="KN373" s="1"/>
      <c r="KO373" s="1"/>
      <c r="KP373" s="1"/>
      <c r="KQ373" s="1"/>
      <c r="KR373" s="1"/>
      <c r="KS373" s="1"/>
      <c r="KT373" s="1"/>
      <c r="KU373" s="1"/>
      <c r="KV373" s="1"/>
      <c r="KW373" s="1"/>
      <c r="KX373" s="1"/>
      <c r="KY373" s="1"/>
      <c r="KZ373" s="1"/>
      <c r="LA373" s="1"/>
      <c r="LB373" s="1"/>
      <c r="LC373" s="1"/>
      <c r="LD373" s="1"/>
      <c r="LE373" s="1"/>
      <c r="LF373" s="1"/>
      <c r="LG373" s="1"/>
      <c r="LH373" s="1"/>
      <c r="LI373" s="1"/>
      <c r="LJ373" s="1"/>
      <c r="LK373" s="1"/>
      <c r="LL373" s="1"/>
      <c r="LM373" s="1"/>
      <c r="LN373" s="1"/>
      <c r="LO373" s="1"/>
      <c r="LP373" s="1"/>
      <c r="LQ373" s="1"/>
      <c r="LR373" s="1"/>
      <c r="LS373" s="1"/>
      <c r="LT373" s="1"/>
      <c r="LU373" s="1"/>
      <c r="LV373" s="1"/>
      <c r="LW373" s="1"/>
      <c r="LX373" s="1"/>
      <c r="LY373" s="1"/>
      <c r="LZ373" s="1"/>
      <c r="MA373" s="1"/>
      <c r="MB373" s="1"/>
      <c r="MC373" s="1"/>
      <c r="MD373" s="1"/>
      <c r="ME373" s="1"/>
      <c r="MF373" s="1"/>
      <c r="MG373" s="1"/>
      <c r="MH373" s="1"/>
      <c r="MI373" s="1"/>
      <c r="MJ373" s="1"/>
      <c r="MK373" s="1"/>
      <c r="ML373" s="1"/>
      <c r="MM373" s="1"/>
      <c r="MN373" s="1"/>
      <c r="MO373" s="1"/>
      <c r="MP373" s="1"/>
      <c r="MQ373" s="1"/>
      <c r="MR373" s="1"/>
      <c r="MS373" s="1"/>
      <c r="MT373" s="1"/>
      <c r="MU373" s="1"/>
      <c r="MV373" s="1"/>
      <c r="MW373" s="1"/>
      <c r="MX373" s="1"/>
      <c r="MY373" s="1"/>
      <c r="MZ373" s="1"/>
      <c r="NA373" s="1"/>
      <c r="NB373" s="1"/>
      <c r="NC373" s="1"/>
      <c r="ND373" s="1"/>
      <c r="NE373" s="1"/>
      <c r="NF373" s="1"/>
      <c r="NG373" s="1"/>
      <c r="NH373" s="1"/>
      <c r="NI373" s="1"/>
      <c r="NJ373" s="1"/>
      <c r="NK373" s="1"/>
      <c r="NL373" s="1"/>
      <c r="NM373" s="1"/>
      <c r="NN373" s="1"/>
      <c r="NO373" s="1"/>
      <c r="NP373" s="1"/>
      <c r="NQ373" s="1"/>
      <c r="NR373" s="1"/>
      <c r="NS373" s="1"/>
      <c r="NT373" s="1"/>
      <c r="NU373" s="1"/>
      <c r="NV373" s="1"/>
      <c r="NW373" s="1"/>
      <c r="NX373" s="1"/>
      <c r="NY373" s="1"/>
      <c r="NZ373" s="1"/>
      <c r="OA373" s="1"/>
      <c r="OB373" s="1"/>
      <c r="OC373" s="1"/>
      <c r="OD373" s="1"/>
      <c r="OE373" s="1"/>
      <c r="OF373" s="1"/>
      <c r="OG373" s="1"/>
      <c r="OH373" s="1"/>
      <c r="OI373" s="1"/>
      <c r="OJ373" s="1"/>
      <c r="OK373" s="1"/>
      <c r="OL373" s="1"/>
      <c r="OM373" s="1"/>
      <c r="ON373" s="1"/>
      <c r="OO373" s="1"/>
      <c r="OP373" s="1"/>
      <c r="OQ373" s="1"/>
      <c r="OR373" s="1"/>
      <c r="OS373" s="1"/>
      <c r="OT373" s="1"/>
      <c r="OU373" s="1"/>
      <c r="OV373" s="1"/>
      <c r="OW373" s="1"/>
      <c r="OX373" s="1"/>
      <c r="OY373" s="1"/>
      <c r="OZ373" s="1"/>
      <c r="PA373" s="1"/>
      <c r="PB373" s="1"/>
      <c r="PC373" s="1"/>
      <c r="PD373" s="1"/>
      <c r="PE373" s="1"/>
      <c r="PF373" s="1"/>
      <c r="PG373" s="1"/>
      <c r="PH373" s="1"/>
      <c r="PI373" s="1"/>
      <c r="PJ373" s="1"/>
      <c r="PK373" s="1"/>
      <c r="PL373" s="1"/>
      <c r="PM373" s="1"/>
      <c r="PN373" s="1"/>
      <c r="PO373" s="1"/>
      <c r="PP373" s="1"/>
      <c r="PQ373" s="1"/>
      <c r="PR373" s="1"/>
      <c r="PS373" s="1"/>
      <c r="PT373" s="1"/>
      <c r="PU373" s="1"/>
      <c r="PV373" s="1"/>
      <c r="PW373" s="1"/>
      <c r="PX373" s="1"/>
      <c r="PY373" s="1"/>
      <c r="PZ373" s="1"/>
      <c r="QA373" s="1"/>
      <c r="QB373" s="1"/>
      <c r="QC373" s="1"/>
      <c r="QD373" s="1"/>
      <c r="QE373" s="1"/>
      <c r="QF373" s="1"/>
      <c r="QG373" s="1"/>
      <c r="QH373" s="1"/>
      <c r="QI373" s="1"/>
      <c r="QJ373" s="1"/>
      <c r="QK373" s="1"/>
      <c r="QL373" s="1"/>
      <c r="QM373" s="1"/>
      <c r="QN373" s="1"/>
      <c r="QO373" s="1"/>
      <c r="QP373" s="1"/>
      <c r="QQ373" s="1"/>
      <c r="QR373" s="1"/>
      <c r="QS373" s="1"/>
      <c r="QT373" s="1"/>
      <c r="QU373" s="1"/>
      <c r="QV373" s="1"/>
      <c r="QW373" s="1"/>
      <c r="QX373" s="1"/>
      <c r="QY373" s="1"/>
      <c r="QZ373" s="1"/>
      <c r="RA373" s="1"/>
      <c r="RB373" s="1"/>
      <c r="RC373" s="1"/>
      <c r="RD373" s="1"/>
      <c r="RE373" s="1"/>
      <c r="RF373" s="1"/>
      <c r="RG373" s="1"/>
      <c r="RH373" s="1"/>
      <c r="RI373" s="1"/>
      <c r="RJ373" s="1"/>
      <c r="RK373" s="1"/>
      <c r="RL373" s="1"/>
      <c r="RM373" s="1"/>
      <c r="RN373" s="1"/>
      <c r="RO373" s="1"/>
      <c r="RP373" s="1"/>
      <c r="RQ373" s="1"/>
      <c r="RR373" s="1"/>
      <c r="RS373" s="1"/>
      <c r="RT373" s="1"/>
      <c r="RU373" s="1"/>
      <c r="RV373" s="1"/>
      <c r="RW373" s="1"/>
      <c r="RX373" s="1"/>
      <c r="RY373" s="1"/>
      <c r="RZ373" s="1"/>
      <c r="SA373" s="1"/>
      <c r="SB373" s="1"/>
      <c r="SC373" s="1"/>
      <c r="SD373" s="1"/>
      <c r="SE373" s="1"/>
      <c r="SF373" s="1"/>
      <c r="SG373" s="1"/>
      <c r="SH373" s="1"/>
      <c r="SI373" s="1"/>
      <c r="SJ373" s="1"/>
      <c r="SK373" s="1"/>
      <c r="SL373" s="1"/>
      <c r="SM373" s="1"/>
      <c r="SN373" s="1"/>
      <c r="SO373" s="1"/>
      <c r="SP373" s="1"/>
      <c r="SQ373" s="1"/>
      <c r="SR373" s="1"/>
      <c r="SS373" s="1"/>
      <c r="ST373" s="1"/>
      <c r="SU373" s="1"/>
      <c r="SV373" s="1"/>
      <c r="SW373" s="1"/>
      <c r="SX373" s="1"/>
      <c r="SY373" s="1"/>
      <c r="SZ373" s="1"/>
      <c r="TA373" s="1"/>
      <c r="TB373" s="1"/>
      <c r="TC373" s="1"/>
      <c r="TD373" s="1"/>
      <c r="TE373" s="1"/>
      <c r="TF373" s="1"/>
      <c r="TG373" s="1"/>
      <c r="TH373" s="1"/>
      <c r="TI373" s="1"/>
      <c r="TJ373" s="1"/>
      <c r="TK373" s="1"/>
      <c r="TL373" s="1"/>
      <c r="TM373" s="1"/>
      <c r="TN373" s="1"/>
      <c r="TO373" s="1"/>
      <c r="TP373" s="1"/>
      <c r="TQ373" s="1"/>
      <c r="TR373" s="1"/>
      <c r="TS373" s="1"/>
      <c r="TT373" s="1"/>
      <c r="TU373" s="1"/>
      <c r="TV373" s="1"/>
      <c r="TW373" s="1"/>
      <c r="TX373" s="1"/>
      <c r="TY373" s="1"/>
      <c r="TZ373" s="1"/>
      <c r="UA373" s="1"/>
      <c r="UB373" s="1"/>
      <c r="UC373" s="1"/>
      <c r="UD373" s="1"/>
      <c r="UE373" s="1"/>
      <c r="UF373" s="1"/>
      <c r="UG373" s="1"/>
      <c r="UH373" s="1"/>
      <c r="UI373" s="1"/>
      <c r="UJ373" s="1"/>
      <c r="UK373" s="1"/>
      <c r="UL373" s="1"/>
      <c r="UM373" s="1"/>
      <c r="UN373" s="1"/>
      <c r="UO373" s="1"/>
      <c r="UP373" s="1"/>
      <c r="UQ373" s="1"/>
      <c r="UR373" s="1"/>
      <c r="US373" s="1"/>
      <c r="UT373" s="1"/>
      <c r="UU373" s="1"/>
      <c r="UV373" s="1"/>
      <c r="UW373" s="1"/>
      <c r="UX373" s="1"/>
      <c r="UY373" s="1"/>
      <c r="UZ373" s="1"/>
      <c r="VA373" s="1"/>
      <c r="VB373" s="1"/>
      <c r="VC373" s="1"/>
      <c r="VD373" s="1"/>
      <c r="VE373" s="1"/>
      <c r="VF373" s="1"/>
      <c r="VG373" s="1"/>
      <c r="VH373" s="1"/>
      <c r="VI373" s="1"/>
      <c r="VJ373" s="1"/>
      <c r="VK373" s="1"/>
      <c r="VL373" s="1"/>
      <c r="VM373" s="1"/>
      <c r="VN373" s="1"/>
      <c r="VO373" s="1"/>
      <c r="VP373" s="1"/>
      <c r="VQ373" s="1"/>
      <c r="VR373" s="1"/>
      <c r="VS373" s="1"/>
      <c r="VT373" s="1"/>
      <c r="VU373" s="1"/>
      <c r="VV373" s="1"/>
      <c r="VW373" s="1"/>
      <c r="VX373" s="1"/>
      <c r="VY373" s="1"/>
      <c r="VZ373" s="1"/>
      <c r="WA373" s="1"/>
      <c r="WB373" s="1"/>
      <c r="WC373" s="1"/>
      <c r="WD373" s="1"/>
      <c r="WE373" s="1"/>
      <c r="WF373" s="1"/>
      <c r="WG373" s="1"/>
      <c r="WH373" s="1"/>
      <c r="WI373" s="1"/>
      <c r="WJ373" s="1"/>
      <c r="WK373" s="1"/>
      <c r="WL373" s="1"/>
      <c r="WM373" s="1"/>
      <c r="WN373" s="1"/>
      <c r="WO373" s="1"/>
      <c r="WP373" s="1"/>
      <c r="WQ373" s="1"/>
      <c r="WR373" s="1"/>
      <c r="WS373" s="1"/>
      <c r="WT373" s="1"/>
      <c r="WU373" s="1"/>
      <c r="WV373" s="1"/>
      <c r="WW373" s="1"/>
      <c r="WX373" s="1"/>
      <c r="WY373" s="1"/>
      <c r="WZ373" s="1"/>
      <c r="XA373" s="1"/>
      <c r="XB373" s="1"/>
      <c r="XC373" s="1"/>
      <c r="XD373" s="1"/>
      <c r="XE373" s="1"/>
      <c r="XF373" s="1"/>
      <c r="XG373" s="1"/>
      <c r="XH373" s="1"/>
      <c r="XI373" s="1"/>
      <c r="XJ373" s="1"/>
      <c r="XK373" s="1"/>
      <c r="XL373" s="1"/>
      <c r="XM373" s="1"/>
      <c r="XN373" s="1"/>
      <c r="XO373" s="1"/>
      <c r="XP373" s="1"/>
      <c r="XQ373" s="1"/>
      <c r="XR373" s="1"/>
      <c r="XS373" s="1"/>
      <c r="XT373" s="1"/>
      <c r="XU373" s="1"/>
      <c r="XV373" s="1"/>
      <c r="XW373" s="1"/>
      <c r="XX373" s="1"/>
      <c r="XY373" s="1"/>
      <c r="XZ373" s="1"/>
      <c r="YA373" s="1"/>
      <c r="YB373" s="1"/>
      <c r="YC373" s="1"/>
      <c r="YD373" s="1"/>
      <c r="YE373" s="1"/>
      <c r="YF373" s="1"/>
      <c r="YG373" s="1"/>
      <c r="YH373" s="1"/>
      <c r="YI373" s="1"/>
      <c r="YJ373" s="1"/>
      <c r="YK373" s="1"/>
      <c r="YL373" s="1"/>
      <c r="YM373" s="1"/>
      <c r="YN373" s="1"/>
      <c r="YO373" s="1"/>
      <c r="YP373" s="1"/>
      <c r="YQ373" s="1"/>
      <c r="YR373" s="1"/>
      <c r="YS373" s="1"/>
      <c r="YT373" s="1"/>
      <c r="YU373" s="1"/>
      <c r="YV373" s="1"/>
      <c r="YW373" s="1"/>
      <c r="YX373" s="1"/>
      <c r="YY373" s="1"/>
      <c r="YZ373" s="1"/>
      <c r="ZA373" s="1"/>
      <c r="ZB373" s="1"/>
      <c r="ZC373" s="1"/>
      <c r="ZD373" s="1"/>
      <c r="ZE373" s="1"/>
      <c r="ZF373" s="1"/>
      <c r="ZG373" s="1"/>
      <c r="ZH373" s="1"/>
      <c r="ZI373" s="1"/>
      <c r="ZJ373" s="1"/>
      <c r="ZK373" s="1"/>
      <c r="ZL373" s="1"/>
      <c r="ZM373" s="1"/>
      <c r="ZN373" s="1"/>
      <c r="ZO373" s="1"/>
      <c r="ZP373" s="1"/>
      <c r="ZQ373" s="1"/>
      <c r="ZR373" s="1"/>
      <c r="ZS373" s="1"/>
      <c r="ZT373" s="1"/>
      <c r="ZU373" s="1"/>
      <c r="ZV373" s="1"/>
      <c r="ZW373" s="1"/>
      <c r="ZX373" s="1"/>
      <c r="ZY373" s="1"/>
      <c r="ZZ373" s="1"/>
      <c r="AAA373" s="1"/>
      <c r="AAB373" s="1"/>
      <c r="AAC373" s="1"/>
      <c r="AAD373" s="1"/>
      <c r="AAE373" s="1"/>
      <c r="AAF373" s="1"/>
      <c r="AAG373" s="1"/>
      <c r="AAH373" s="1"/>
      <c r="AAI373" s="1"/>
      <c r="AAJ373" s="1"/>
      <c r="AAK373" s="1"/>
      <c r="AAL373" s="1"/>
      <c r="AAM373" s="1"/>
      <c r="AAN373" s="1"/>
      <c r="AAO373" s="1"/>
      <c r="AAP373" s="1"/>
      <c r="AAQ373" s="1"/>
      <c r="AAR373" s="1"/>
      <c r="AAS373" s="1"/>
      <c r="AAT373" s="1"/>
      <c r="AAU373" s="1"/>
      <c r="AAV373" s="1"/>
      <c r="AAW373" s="1"/>
      <c r="AAX373" s="1"/>
      <c r="AAY373" s="1"/>
      <c r="AAZ373" s="1"/>
      <c r="ABA373" s="1"/>
      <c r="ABB373" s="1"/>
      <c r="ABC373" s="1"/>
      <c r="ABD373" s="1"/>
      <c r="ABE373" s="1"/>
      <c r="ABF373" s="1"/>
      <c r="ABG373" s="1"/>
      <c r="ABH373" s="1"/>
      <c r="ABI373" s="1"/>
      <c r="ABJ373" s="1"/>
      <c r="ABK373" s="1"/>
      <c r="ABL373" s="1"/>
      <c r="ABM373" s="1"/>
      <c r="ABN373" s="1"/>
      <c r="ABO373" s="1"/>
      <c r="ABP373" s="1"/>
      <c r="ABQ373" s="1"/>
      <c r="ABR373" s="1"/>
      <c r="ABS373" s="1"/>
      <c r="ABT373" s="1"/>
      <c r="ABU373" s="1"/>
      <c r="ABV373" s="1"/>
      <c r="ABW373" s="1"/>
      <c r="ABX373" s="1"/>
      <c r="ABY373" s="1"/>
      <c r="ABZ373" s="1"/>
      <c r="ACA373" s="1"/>
      <c r="ACB373" s="1"/>
      <c r="ACC373" s="1"/>
      <c r="ACD373" s="1"/>
      <c r="ACE373" s="1"/>
      <c r="ACF373" s="1"/>
      <c r="ACG373" s="1"/>
      <c r="ACH373" s="1"/>
      <c r="ACI373" s="1"/>
      <c r="ACJ373" s="1"/>
      <c r="ACK373" s="1"/>
      <c r="ACL373" s="1"/>
      <c r="ACM373" s="1"/>
      <c r="ACN373" s="1"/>
      <c r="ACO373" s="1"/>
      <c r="ACP373" s="1"/>
      <c r="ACQ373" s="1"/>
      <c r="ACR373" s="1"/>
      <c r="ACS373" s="1"/>
      <c r="ACT373" s="1"/>
      <c r="ACU373" s="1"/>
      <c r="ACV373" s="1"/>
      <c r="ACW373" s="1"/>
      <c r="ACX373" s="1"/>
      <c r="ACY373" s="1"/>
      <c r="ACZ373" s="1"/>
      <c r="ADA373" s="1"/>
    </row>
    <row r="374" spans="1:781" ht="36" x14ac:dyDescent="0.3">
      <c r="A374" s="42">
        <v>3</v>
      </c>
      <c r="B374" s="46" t="s">
        <v>1023</v>
      </c>
      <c r="C374" s="24" t="s">
        <v>129</v>
      </c>
      <c r="D374" s="25"/>
      <c r="E374" s="25"/>
      <c r="F374" s="25"/>
      <c r="G374" s="81"/>
      <c r="H374" s="25">
        <v>1</v>
      </c>
      <c r="I374" s="25" t="s">
        <v>44</v>
      </c>
      <c r="J374" s="25" t="s">
        <v>114</v>
      </c>
      <c r="K374" s="27">
        <v>1961</v>
      </c>
      <c r="L374" s="132">
        <v>22616</v>
      </c>
      <c r="M374" s="29"/>
      <c r="N374" s="30">
        <v>0.7</v>
      </c>
      <c r="O374" s="30"/>
      <c r="P374" s="31" t="s">
        <v>32</v>
      </c>
      <c r="Q374" s="32" t="s">
        <v>1024</v>
      </c>
      <c r="R374" s="33" t="s">
        <v>398</v>
      </c>
      <c r="S374" s="34" t="str">
        <f t="shared" si="77"/>
        <v>Coal</v>
      </c>
      <c r="T374" s="35"/>
      <c r="U374" s="35"/>
      <c r="V374" s="35"/>
      <c r="W374" s="35"/>
      <c r="X374" s="35"/>
      <c r="Y374" s="35"/>
      <c r="Z374" s="35"/>
      <c r="AA374" s="1"/>
      <c r="AB374" s="36">
        <f t="shared" si="79"/>
        <v>0</v>
      </c>
      <c r="AC374" s="36">
        <f t="shared" si="80"/>
        <v>1.7948717948717947E-2</v>
      </c>
      <c r="AD374" s="36">
        <f t="shared" si="81"/>
        <v>0</v>
      </c>
      <c r="AE374" s="36">
        <f t="shared" si="82"/>
        <v>1.7948717948717947E-2</v>
      </c>
      <c r="AF374" s="37"/>
      <c r="AG374" s="37">
        <f t="shared" si="83"/>
        <v>0</v>
      </c>
      <c r="AH374" s="37">
        <f t="shared" si="84"/>
        <v>0</v>
      </c>
      <c r="AI374" s="37">
        <f t="shared" si="85"/>
        <v>1.7948717948717947E-2</v>
      </c>
    </row>
    <row r="375" spans="1:781" s="138" customFormat="1" ht="15.6" x14ac:dyDescent="0.3">
      <c r="A375" s="40">
        <v>2</v>
      </c>
      <c r="B375" s="46" t="s">
        <v>1025</v>
      </c>
      <c r="C375" s="24" t="s">
        <v>129</v>
      </c>
      <c r="D375" s="25"/>
      <c r="E375" s="25"/>
      <c r="F375" s="25">
        <v>46</v>
      </c>
      <c r="G375" s="81">
        <v>550000</v>
      </c>
      <c r="H375" s="25">
        <v>1</v>
      </c>
      <c r="I375" s="25" t="s">
        <v>44</v>
      </c>
      <c r="J375" s="25" t="s">
        <v>57</v>
      </c>
      <c r="K375" s="27">
        <v>1961</v>
      </c>
      <c r="L375" s="93">
        <v>1961</v>
      </c>
      <c r="M375" s="29">
        <v>136000</v>
      </c>
      <c r="N375" s="30">
        <v>0.6</v>
      </c>
      <c r="O375" s="30">
        <v>11</v>
      </c>
      <c r="P375" s="31" t="s">
        <v>1026</v>
      </c>
      <c r="Q375" s="32" t="s">
        <v>1027</v>
      </c>
      <c r="R375" s="33" t="s">
        <v>398</v>
      </c>
      <c r="S375" s="34" t="str">
        <f t="shared" si="77"/>
        <v>Coal</v>
      </c>
      <c r="T375" s="35"/>
      <c r="U375" s="35"/>
      <c r="V375" s="35"/>
      <c r="W375" s="35"/>
      <c r="X375" s="35"/>
      <c r="Y375" s="35"/>
      <c r="Z375" s="35"/>
      <c r="AA375" s="1"/>
      <c r="AB375" s="36">
        <f t="shared" si="79"/>
        <v>7.1705261848108215E-2</v>
      </c>
      <c r="AC375" s="36">
        <f t="shared" si="80"/>
        <v>1.5384615384615384E-2</v>
      </c>
      <c r="AD375" s="36">
        <f t="shared" si="81"/>
        <v>0.7857142857142857</v>
      </c>
      <c r="AE375" s="36">
        <f t="shared" si="82"/>
        <v>0.87280416294700935</v>
      </c>
      <c r="AF375" s="37"/>
      <c r="AG375" s="37">
        <f t="shared" si="83"/>
        <v>0</v>
      </c>
      <c r="AH375" s="37">
        <f t="shared" si="84"/>
        <v>0.87280416294700935</v>
      </c>
      <c r="AI375" s="37">
        <f t="shared" si="85"/>
        <v>0</v>
      </c>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21"/>
      <c r="EE375" s="121"/>
      <c r="EF375" s="121"/>
      <c r="EG375" s="121"/>
      <c r="EH375" s="121"/>
      <c r="EI375" s="121"/>
      <c r="EJ375" s="121"/>
      <c r="EK375" s="121"/>
      <c r="EL375" s="121"/>
      <c r="EM375" s="121"/>
      <c r="EN375" s="121"/>
      <c r="EO375" s="121"/>
      <c r="EP375" s="121"/>
      <c r="EQ375" s="121"/>
      <c r="ER375" s="121"/>
      <c r="ES375" s="121"/>
      <c r="ET375" s="121"/>
      <c r="EU375" s="121"/>
      <c r="EV375" s="121"/>
      <c r="EW375" s="121"/>
      <c r="EX375" s="121"/>
      <c r="EY375" s="121"/>
      <c r="EZ375" s="121"/>
      <c r="FA375" s="121"/>
      <c r="FB375" s="121"/>
      <c r="FC375" s="121"/>
      <c r="FD375" s="121"/>
      <c r="FE375" s="121"/>
      <c r="FF375" s="121"/>
      <c r="FG375" s="121"/>
      <c r="FH375" s="121"/>
      <c r="FI375" s="121"/>
      <c r="FJ375" s="121"/>
      <c r="FK375" s="121"/>
      <c r="FL375" s="121"/>
      <c r="FM375" s="121"/>
      <c r="FN375" s="121"/>
      <c r="FO375" s="121"/>
      <c r="FP375" s="121"/>
      <c r="FQ375" s="121"/>
      <c r="FR375" s="121"/>
      <c r="FS375" s="121"/>
      <c r="FT375" s="121"/>
      <c r="FU375" s="121"/>
      <c r="FV375" s="121"/>
      <c r="FW375" s="121"/>
      <c r="FX375" s="121"/>
      <c r="FY375" s="121"/>
      <c r="FZ375" s="121"/>
      <c r="GA375" s="121"/>
      <c r="GB375" s="121"/>
      <c r="GC375" s="121"/>
      <c r="GD375" s="121"/>
      <c r="GE375" s="121"/>
      <c r="GF375" s="121"/>
      <c r="GG375" s="121"/>
      <c r="GH375" s="121"/>
      <c r="GI375" s="121"/>
      <c r="GJ375" s="121"/>
      <c r="GK375" s="121"/>
      <c r="GL375" s="121"/>
      <c r="GM375" s="121"/>
      <c r="GN375" s="121"/>
      <c r="GO375" s="121"/>
      <c r="GP375" s="121"/>
      <c r="GQ375" s="121"/>
      <c r="GR375" s="121"/>
      <c r="GS375" s="121"/>
      <c r="GT375" s="121"/>
      <c r="GU375" s="121"/>
      <c r="GV375" s="121"/>
      <c r="GW375" s="121"/>
      <c r="GX375" s="121"/>
      <c r="GY375" s="121"/>
      <c r="GZ375" s="121"/>
      <c r="HA375" s="121"/>
      <c r="HB375" s="121"/>
      <c r="HC375" s="121"/>
      <c r="HD375" s="121"/>
      <c r="HE375" s="121"/>
      <c r="HF375" s="121"/>
      <c r="HG375" s="121"/>
      <c r="HH375" s="121"/>
      <c r="HI375" s="121"/>
      <c r="HJ375" s="121"/>
      <c r="HK375" s="121"/>
      <c r="HL375" s="121"/>
      <c r="HM375" s="121"/>
      <c r="HN375" s="121"/>
      <c r="HO375" s="121"/>
      <c r="HP375" s="121"/>
      <c r="HQ375" s="121"/>
      <c r="HR375" s="121"/>
      <c r="HS375" s="121"/>
      <c r="HT375" s="121"/>
      <c r="HU375" s="121"/>
      <c r="HV375" s="121"/>
      <c r="HW375" s="121"/>
      <c r="HX375" s="121"/>
      <c r="HY375" s="121"/>
      <c r="HZ375" s="121"/>
      <c r="IA375" s="121"/>
      <c r="IB375" s="121"/>
      <c r="IC375" s="121"/>
      <c r="ID375" s="121"/>
      <c r="IE375" s="121"/>
      <c r="IF375" s="121"/>
      <c r="IG375" s="121"/>
      <c r="IH375" s="121"/>
      <c r="II375" s="121"/>
      <c r="IJ375" s="121"/>
      <c r="IK375" s="121"/>
      <c r="IL375" s="121"/>
      <c r="IM375" s="121"/>
      <c r="IN375" s="121"/>
      <c r="IO375" s="121"/>
      <c r="IP375" s="121"/>
      <c r="IQ375" s="121"/>
      <c r="IR375" s="121"/>
      <c r="IS375" s="121"/>
      <c r="IT375" s="121"/>
      <c r="IU375" s="121"/>
      <c r="IV375" s="121"/>
      <c r="IW375" s="121"/>
      <c r="IX375" s="121"/>
      <c r="IY375" s="121"/>
      <c r="IZ375" s="121"/>
      <c r="JA375" s="121"/>
      <c r="JB375" s="121"/>
      <c r="JC375" s="121"/>
      <c r="JD375" s="121"/>
      <c r="JE375" s="121"/>
      <c r="JF375" s="121"/>
      <c r="JG375" s="121"/>
      <c r="JH375" s="121"/>
      <c r="JI375" s="121"/>
      <c r="JJ375" s="121"/>
      <c r="JK375" s="121"/>
      <c r="JL375" s="121"/>
      <c r="JM375" s="121"/>
      <c r="JN375" s="121"/>
      <c r="JO375" s="121"/>
      <c r="JP375" s="121"/>
      <c r="JQ375" s="121"/>
      <c r="JR375" s="121"/>
      <c r="JS375" s="121"/>
      <c r="JT375" s="121"/>
      <c r="JU375" s="121"/>
      <c r="JV375" s="121"/>
      <c r="JW375" s="121"/>
      <c r="JX375" s="121"/>
      <c r="JY375" s="121"/>
      <c r="JZ375" s="121"/>
      <c r="KA375" s="121"/>
      <c r="KB375" s="121"/>
      <c r="KC375" s="121"/>
      <c r="KD375" s="121"/>
      <c r="KE375" s="121"/>
      <c r="KF375" s="121"/>
      <c r="KG375" s="121"/>
      <c r="KH375" s="121"/>
      <c r="KI375" s="121"/>
      <c r="KJ375" s="121"/>
      <c r="KK375" s="121"/>
      <c r="KL375" s="121"/>
      <c r="KM375" s="121"/>
      <c r="KN375" s="121"/>
      <c r="KO375" s="121"/>
      <c r="KP375" s="121"/>
      <c r="KQ375" s="121"/>
      <c r="KR375" s="121"/>
      <c r="KS375" s="121"/>
      <c r="KT375" s="121"/>
      <c r="KU375" s="121"/>
      <c r="KV375" s="121"/>
      <c r="KW375" s="121"/>
      <c r="KX375" s="121"/>
      <c r="KY375" s="121"/>
      <c r="KZ375" s="121"/>
      <c r="LA375" s="121"/>
      <c r="LB375" s="121"/>
      <c r="LC375" s="121"/>
      <c r="LD375" s="121"/>
      <c r="LE375" s="121"/>
      <c r="LF375" s="121"/>
      <c r="LG375" s="121"/>
      <c r="LH375" s="121"/>
      <c r="LI375" s="121"/>
      <c r="LJ375" s="121"/>
      <c r="LK375" s="121"/>
      <c r="LL375" s="121"/>
      <c r="LM375" s="121"/>
      <c r="LN375" s="121"/>
      <c r="LO375" s="121"/>
      <c r="LP375" s="121"/>
      <c r="LQ375" s="121"/>
      <c r="LR375" s="121"/>
      <c r="LS375" s="121"/>
      <c r="LT375" s="121"/>
      <c r="LU375" s="121"/>
      <c r="LV375" s="121"/>
      <c r="LW375" s="121"/>
      <c r="LX375" s="121"/>
      <c r="LY375" s="121"/>
      <c r="LZ375" s="121"/>
      <c r="MA375" s="121"/>
      <c r="MB375" s="121"/>
      <c r="MC375" s="121"/>
      <c r="MD375" s="121"/>
      <c r="ME375" s="121"/>
      <c r="MF375" s="121"/>
      <c r="MG375" s="121"/>
      <c r="MH375" s="121"/>
      <c r="MI375" s="121"/>
      <c r="MJ375" s="121"/>
      <c r="MK375" s="121"/>
      <c r="ML375" s="121"/>
      <c r="MM375" s="121"/>
      <c r="MN375" s="121"/>
      <c r="MO375" s="121"/>
      <c r="MP375" s="121"/>
      <c r="MQ375" s="121"/>
      <c r="MR375" s="121"/>
      <c r="MS375" s="121"/>
      <c r="MT375" s="121"/>
      <c r="MU375" s="121"/>
      <c r="MV375" s="121"/>
      <c r="MW375" s="121"/>
      <c r="MX375" s="121"/>
      <c r="MY375" s="121"/>
      <c r="MZ375" s="121"/>
      <c r="NA375" s="121"/>
      <c r="NB375" s="121"/>
      <c r="NC375" s="121"/>
      <c r="ND375" s="121"/>
      <c r="NE375" s="121"/>
      <c r="NF375" s="121"/>
      <c r="NG375" s="121"/>
      <c r="NH375" s="121"/>
      <c r="NI375" s="121"/>
      <c r="NJ375" s="121"/>
      <c r="NK375" s="121"/>
      <c r="NL375" s="121"/>
      <c r="NM375" s="121"/>
      <c r="NN375" s="121"/>
      <c r="NO375" s="121"/>
      <c r="NP375" s="121"/>
      <c r="NQ375" s="121"/>
      <c r="NR375" s="121"/>
      <c r="NS375" s="121"/>
      <c r="NT375" s="121"/>
      <c r="NU375" s="121"/>
      <c r="NV375" s="121"/>
      <c r="NW375" s="121"/>
      <c r="NX375" s="121"/>
      <c r="NY375" s="121"/>
      <c r="NZ375" s="121"/>
      <c r="OA375" s="121"/>
      <c r="OB375" s="121"/>
      <c r="OC375" s="121"/>
      <c r="OD375" s="121"/>
      <c r="OE375" s="121"/>
      <c r="OF375" s="121"/>
      <c r="OG375" s="121"/>
      <c r="OH375" s="121"/>
      <c r="OI375" s="121"/>
      <c r="OJ375" s="121"/>
      <c r="OK375" s="121"/>
      <c r="OL375" s="121"/>
      <c r="OM375" s="121"/>
      <c r="ON375" s="121"/>
      <c r="OO375" s="121"/>
      <c r="OP375" s="121"/>
      <c r="OQ375" s="121"/>
      <c r="OR375" s="121"/>
      <c r="OS375" s="121"/>
      <c r="OT375" s="121"/>
      <c r="OU375" s="121"/>
      <c r="OV375" s="121"/>
      <c r="OW375" s="121"/>
      <c r="OX375" s="121"/>
      <c r="OY375" s="121"/>
      <c r="OZ375" s="121"/>
      <c r="PA375" s="121"/>
      <c r="PB375" s="121"/>
      <c r="PC375" s="121"/>
      <c r="PD375" s="121"/>
      <c r="PE375" s="121"/>
      <c r="PF375" s="121"/>
      <c r="PG375" s="121"/>
      <c r="PH375" s="121"/>
      <c r="PI375" s="121"/>
      <c r="PJ375" s="121"/>
      <c r="PK375" s="121"/>
      <c r="PL375" s="121"/>
      <c r="PM375" s="121"/>
      <c r="PN375" s="121"/>
      <c r="PO375" s="121"/>
      <c r="PP375" s="121"/>
      <c r="PQ375" s="121"/>
      <c r="PR375" s="121"/>
      <c r="PS375" s="121"/>
      <c r="PT375" s="121"/>
      <c r="PU375" s="121"/>
      <c r="PV375" s="121"/>
      <c r="PW375" s="121"/>
      <c r="PX375" s="121"/>
      <c r="PY375" s="121"/>
      <c r="PZ375" s="121"/>
      <c r="QA375" s="121"/>
      <c r="QB375" s="121"/>
      <c r="QC375" s="121"/>
      <c r="QD375" s="121"/>
      <c r="QE375" s="121"/>
      <c r="QF375" s="121"/>
      <c r="QG375" s="121"/>
      <c r="QH375" s="121"/>
      <c r="QI375" s="121"/>
      <c r="QJ375" s="121"/>
      <c r="QK375" s="121"/>
      <c r="QL375" s="121"/>
      <c r="QM375" s="121"/>
      <c r="QN375" s="121"/>
      <c r="QO375" s="121"/>
      <c r="QP375" s="121"/>
      <c r="QQ375" s="121"/>
      <c r="QR375" s="121"/>
      <c r="QS375" s="121"/>
      <c r="QT375" s="121"/>
      <c r="QU375" s="121"/>
      <c r="QV375" s="121"/>
      <c r="QW375" s="121"/>
      <c r="QX375" s="121"/>
      <c r="QY375" s="121"/>
      <c r="QZ375" s="121"/>
      <c r="RA375" s="121"/>
      <c r="RB375" s="121"/>
      <c r="RC375" s="121"/>
      <c r="RD375" s="121"/>
      <c r="RE375" s="121"/>
      <c r="RF375" s="121"/>
      <c r="RG375" s="121"/>
      <c r="RH375" s="121"/>
      <c r="RI375" s="121"/>
      <c r="RJ375" s="121"/>
      <c r="RK375" s="121"/>
      <c r="RL375" s="121"/>
      <c r="RM375" s="121"/>
      <c r="RN375" s="121"/>
      <c r="RO375" s="121"/>
      <c r="RP375" s="121"/>
      <c r="RQ375" s="121"/>
      <c r="RR375" s="121"/>
      <c r="RS375" s="121"/>
      <c r="RT375" s="121"/>
      <c r="RU375" s="121"/>
      <c r="RV375" s="121"/>
      <c r="RW375" s="121"/>
      <c r="RX375" s="121"/>
      <c r="RY375" s="121"/>
      <c r="RZ375" s="121"/>
      <c r="SA375" s="121"/>
      <c r="SB375" s="121"/>
      <c r="SC375" s="121"/>
      <c r="SD375" s="121"/>
      <c r="SE375" s="121"/>
      <c r="SF375" s="121"/>
      <c r="SG375" s="121"/>
      <c r="SH375" s="121"/>
      <c r="SI375" s="121"/>
      <c r="SJ375" s="121"/>
      <c r="SK375" s="121"/>
      <c r="SL375" s="121"/>
      <c r="SM375" s="121"/>
      <c r="SN375" s="121"/>
      <c r="SO375" s="121"/>
      <c r="SP375" s="121"/>
      <c r="SQ375" s="121"/>
      <c r="SR375" s="121"/>
      <c r="SS375" s="121"/>
      <c r="ST375" s="121"/>
      <c r="SU375" s="121"/>
      <c r="SV375" s="121"/>
      <c r="SW375" s="121"/>
      <c r="SX375" s="121"/>
      <c r="SY375" s="121"/>
      <c r="SZ375" s="121"/>
      <c r="TA375" s="121"/>
      <c r="TB375" s="121"/>
      <c r="TC375" s="121"/>
      <c r="TD375" s="121"/>
      <c r="TE375" s="121"/>
      <c r="TF375" s="121"/>
      <c r="TG375" s="121"/>
      <c r="TH375" s="121"/>
      <c r="TI375" s="121"/>
      <c r="TJ375" s="121"/>
      <c r="TK375" s="121"/>
      <c r="TL375" s="121"/>
      <c r="TM375" s="121"/>
      <c r="TN375" s="121"/>
      <c r="TO375" s="121"/>
      <c r="TP375" s="121"/>
      <c r="TQ375" s="121"/>
      <c r="TR375" s="121"/>
      <c r="TS375" s="121"/>
      <c r="TT375" s="121"/>
      <c r="TU375" s="121"/>
      <c r="TV375" s="121"/>
      <c r="TW375" s="121"/>
      <c r="TX375" s="121"/>
      <c r="TY375" s="121"/>
      <c r="TZ375" s="121"/>
      <c r="UA375" s="121"/>
      <c r="UB375" s="121"/>
      <c r="UC375" s="121"/>
      <c r="UD375" s="121"/>
      <c r="UE375" s="121"/>
      <c r="UF375" s="121"/>
      <c r="UG375" s="121"/>
      <c r="UH375" s="121"/>
      <c r="UI375" s="121"/>
      <c r="UJ375" s="121"/>
      <c r="UK375" s="121"/>
      <c r="UL375" s="121"/>
      <c r="UM375" s="121"/>
      <c r="UN375" s="121"/>
      <c r="UO375" s="121"/>
      <c r="UP375" s="121"/>
      <c r="UQ375" s="121"/>
      <c r="UR375" s="121"/>
      <c r="US375" s="121"/>
      <c r="UT375" s="121"/>
      <c r="UU375" s="121"/>
      <c r="UV375" s="121"/>
      <c r="UW375" s="121"/>
      <c r="UX375" s="121"/>
      <c r="UY375" s="121"/>
      <c r="UZ375" s="121"/>
      <c r="VA375" s="121"/>
      <c r="VB375" s="121"/>
      <c r="VC375" s="121"/>
      <c r="VD375" s="121"/>
      <c r="VE375" s="121"/>
      <c r="VF375" s="121"/>
      <c r="VG375" s="121"/>
      <c r="VH375" s="121"/>
      <c r="VI375" s="121"/>
      <c r="VJ375" s="121"/>
      <c r="VK375" s="121"/>
      <c r="VL375" s="121"/>
      <c r="VM375" s="121"/>
      <c r="VN375" s="121"/>
      <c r="VO375" s="121"/>
      <c r="VP375" s="121"/>
      <c r="VQ375" s="121"/>
      <c r="VR375" s="121"/>
      <c r="VS375" s="121"/>
      <c r="VT375" s="121"/>
      <c r="VU375" s="121"/>
      <c r="VV375" s="121"/>
      <c r="VW375" s="121"/>
      <c r="VX375" s="121"/>
      <c r="VY375" s="121"/>
      <c r="VZ375" s="121"/>
      <c r="WA375" s="121"/>
      <c r="WB375" s="121"/>
      <c r="WC375" s="121"/>
      <c r="WD375" s="121"/>
      <c r="WE375" s="121"/>
      <c r="WF375" s="121"/>
      <c r="WG375" s="121"/>
      <c r="WH375" s="121"/>
      <c r="WI375" s="121"/>
      <c r="WJ375" s="121"/>
      <c r="WK375" s="121"/>
      <c r="WL375" s="121"/>
      <c r="WM375" s="121"/>
      <c r="WN375" s="121"/>
      <c r="WO375" s="121"/>
      <c r="WP375" s="121"/>
      <c r="WQ375" s="121"/>
      <c r="WR375" s="121"/>
      <c r="WS375" s="121"/>
      <c r="WT375" s="121"/>
      <c r="WU375" s="121"/>
      <c r="WV375" s="121"/>
      <c r="WW375" s="121"/>
      <c r="WX375" s="121"/>
      <c r="WY375" s="121"/>
      <c r="WZ375" s="121"/>
      <c r="XA375" s="121"/>
      <c r="XB375" s="121"/>
      <c r="XC375" s="121"/>
      <c r="XD375" s="121"/>
      <c r="XE375" s="121"/>
      <c r="XF375" s="121"/>
      <c r="XG375" s="121"/>
      <c r="XH375" s="121"/>
      <c r="XI375" s="121"/>
      <c r="XJ375" s="121"/>
      <c r="XK375" s="121"/>
      <c r="XL375" s="121"/>
      <c r="XM375" s="121"/>
      <c r="XN375" s="121"/>
      <c r="XO375" s="121"/>
      <c r="XP375" s="121"/>
      <c r="XQ375" s="121"/>
      <c r="XR375" s="121"/>
      <c r="XS375" s="121"/>
      <c r="XT375" s="121"/>
      <c r="XU375" s="121"/>
      <c r="XV375" s="121"/>
      <c r="XW375" s="121"/>
      <c r="XX375" s="121"/>
      <c r="XY375" s="121"/>
      <c r="XZ375" s="121"/>
      <c r="YA375" s="121"/>
      <c r="YB375" s="121"/>
      <c r="YC375" s="121"/>
      <c r="YD375" s="121"/>
      <c r="YE375" s="121"/>
      <c r="YF375" s="121"/>
      <c r="YG375" s="121"/>
      <c r="YH375" s="121"/>
      <c r="YI375" s="121"/>
      <c r="YJ375" s="121"/>
      <c r="YK375" s="121"/>
      <c r="YL375" s="121"/>
      <c r="YM375" s="121"/>
      <c r="YN375" s="121"/>
      <c r="YO375" s="121"/>
      <c r="YP375" s="121"/>
      <c r="YQ375" s="121"/>
      <c r="YR375" s="121"/>
      <c r="YS375" s="121"/>
      <c r="YT375" s="121"/>
      <c r="YU375" s="121"/>
      <c r="YV375" s="121"/>
      <c r="YW375" s="121"/>
      <c r="YX375" s="121"/>
      <c r="YY375" s="121"/>
      <c r="YZ375" s="121"/>
      <c r="ZA375" s="121"/>
      <c r="ZB375" s="121"/>
      <c r="ZC375" s="121"/>
      <c r="ZD375" s="121"/>
      <c r="ZE375" s="121"/>
      <c r="ZF375" s="121"/>
      <c r="ZG375" s="121"/>
      <c r="ZH375" s="121"/>
      <c r="ZI375" s="121"/>
      <c r="ZJ375" s="121"/>
      <c r="ZK375" s="121"/>
      <c r="ZL375" s="121"/>
      <c r="ZM375" s="121"/>
      <c r="ZN375" s="121"/>
      <c r="ZO375" s="121"/>
      <c r="ZP375" s="121"/>
      <c r="ZQ375" s="121"/>
      <c r="ZR375" s="121"/>
      <c r="ZS375" s="121"/>
      <c r="ZT375" s="121"/>
      <c r="ZU375" s="121"/>
      <c r="ZV375" s="121"/>
      <c r="ZW375" s="121"/>
      <c r="ZX375" s="121"/>
      <c r="ZY375" s="121"/>
      <c r="ZZ375" s="121"/>
      <c r="AAA375" s="121"/>
      <c r="AAB375" s="121"/>
      <c r="AAC375" s="121"/>
      <c r="AAD375" s="121"/>
      <c r="AAE375" s="121"/>
      <c r="AAF375" s="121"/>
      <c r="AAG375" s="121"/>
      <c r="AAH375" s="121"/>
      <c r="AAI375" s="121"/>
      <c r="AAJ375" s="121"/>
      <c r="AAK375" s="121"/>
      <c r="AAL375" s="121"/>
      <c r="AAM375" s="121"/>
      <c r="AAN375" s="121"/>
      <c r="AAO375" s="121"/>
      <c r="AAP375" s="121"/>
      <c r="AAQ375" s="121"/>
      <c r="AAR375" s="121"/>
      <c r="AAS375" s="121"/>
      <c r="AAT375" s="121"/>
      <c r="AAU375" s="121"/>
      <c r="AAV375" s="121"/>
      <c r="AAW375" s="121"/>
      <c r="AAX375" s="121"/>
      <c r="AAY375" s="121"/>
      <c r="AAZ375" s="121"/>
      <c r="ABA375" s="121"/>
      <c r="ABB375" s="121"/>
      <c r="ABC375" s="121"/>
      <c r="ABD375" s="121"/>
      <c r="ABE375" s="121"/>
      <c r="ABF375" s="121"/>
      <c r="ABG375" s="121"/>
      <c r="ABH375" s="121"/>
      <c r="ABI375" s="121"/>
      <c r="ABJ375" s="121"/>
      <c r="ABK375" s="121"/>
      <c r="ABL375" s="121"/>
      <c r="ABM375" s="121"/>
      <c r="ABN375" s="121"/>
      <c r="ABO375" s="121"/>
      <c r="ABP375" s="121"/>
      <c r="ABQ375" s="121"/>
      <c r="ABR375" s="121"/>
      <c r="ABS375" s="121"/>
      <c r="ABT375" s="121"/>
      <c r="ABU375" s="121"/>
      <c r="ABV375" s="121"/>
      <c r="ABW375" s="121"/>
      <c r="ABX375" s="121"/>
      <c r="ABY375" s="121"/>
      <c r="ABZ375" s="121"/>
      <c r="ACA375" s="121"/>
      <c r="ACB375" s="121"/>
      <c r="ACC375" s="121"/>
      <c r="ACD375" s="121"/>
      <c r="ACE375" s="121"/>
      <c r="ACF375" s="121"/>
      <c r="ACG375" s="121"/>
      <c r="ACH375" s="121"/>
      <c r="ACI375" s="121"/>
      <c r="ACJ375" s="121"/>
      <c r="ACK375" s="121"/>
      <c r="ACL375" s="121"/>
      <c r="ACM375" s="121"/>
      <c r="ACN375" s="121"/>
      <c r="ACO375" s="121"/>
      <c r="ACP375" s="121"/>
      <c r="ACQ375" s="121"/>
      <c r="ACR375" s="121"/>
      <c r="ACS375" s="121"/>
      <c r="ACT375" s="121"/>
      <c r="ACU375" s="121"/>
      <c r="ACV375" s="121"/>
      <c r="ACW375" s="121"/>
      <c r="ACX375" s="121"/>
      <c r="ACY375" s="121"/>
      <c r="ACZ375" s="121"/>
      <c r="ADA375" s="121"/>
    </row>
    <row r="376" spans="1:781" s="138" customFormat="1" ht="24" x14ac:dyDescent="0.3">
      <c r="A376" s="40">
        <v>2</v>
      </c>
      <c r="B376" s="46" t="s">
        <v>1028</v>
      </c>
      <c r="C376" s="24"/>
      <c r="D376" s="25" t="s">
        <v>176</v>
      </c>
      <c r="E376" s="25" t="s">
        <v>194</v>
      </c>
      <c r="F376" s="25">
        <v>24</v>
      </c>
      <c r="G376" s="81">
        <v>1250000</v>
      </c>
      <c r="H376" s="25">
        <v>1</v>
      </c>
      <c r="I376" s="25" t="s">
        <v>44</v>
      </c>
      <c r="J376" s="25" t="s">
        <v>100</v>
      </c>
      <c r="K376" s="27">
        <v>1960</v>
      </c>
      <c r="L376" s="97">
        <v>22145</v>
      </c>
      <c r="M376" s="29">
        <v>100000</v>
      </c>
      <c r="N376" s="30">
        <v>0.5</v>
      </c>
      <c r="O376" s="30">
        <v>18</v>
      </c>
      <c r="P376" s="31" t="s">
        <v>1029</v>
      </c>
      <c r="Q376" s="32" t="s">
        <v>1030</v>
      </c>
      <c r="R376" s="33"/>
      <c r="S376" s="34"/>
      <c r="T376" s="35"/>
      <c r="U376" s="35"/>
      <c r="V376" s="35"/>
      <c r="W376" s="35"/>
      <c r="X376" s="35"/>
      <c r="Y376" s="35"/>
      <c r="Z376" s="35"/>
      <c r="AA376" s="1"/>
      <c r="AB376" s="36">
        <f t="shared" si="79"/>
        <v>5.2724457241256045E-2</v>
      </c>
      <c r="AC376" s="36">
        <f t="shared" si="80"/>
        <v>1.282051282051282E-2</v>
      </c>
      <c r="AD376" s="36">
        <f t="shared" si="81"/>
        <v>1.2857142857142858</v>
      </c>
      <c r="AE376" s="36">
        <f t="shared" si="82"/>
        <v>1.3512592557760548</v>
      </c>
      <c r="AF376" s="37"/>
      <c r="AG376" s="37">
        <f t="shared" si="83"/>
        <v>0</v>
      </c>
      <c r="AH376" s="37">
        <f t="shared" si="84"/>
        <v>1.3512592557760548</v>
      </c>
      <c r="AI376" s="37">
        <f t="shared" si="85"/>
        <v>0</v>
      </c>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21"/>
      <c r="EE376" s="121"/>
      <c r="EF376" s="121"/>
      <c r="EG376" s="121"/>
      <c r="EH376" s="121"/>
      <c r="EI376" s="121"/>
      <c r="EJ376" s="121"/>
      <c r="EK376" s="121"/>
      <c r="EL376" s="121"/>
      <c r="EM376" s="121"/>
      <c r="EN376" s="121"/>
      <c r="EO376" s="121"/>
      <c r="EP376" s="121"/>
      <c r="EQ376" s="121"/>
      <c r="ER376" s="121"/>
      <c r="ES376" s="121"/>
      <c r="ET376" s="121"/>
      <c r="EU376" s="121"/>
      <c r="EV376" s="121"/>
      <c r="EW376" s="121"/>
      <c r="EX376" s="121"/>
      <c r="EY376" s="121"/>
      <c r="EZ376" s="121"/>
      <c r="FA376" s="121"/>
      <c r="FB376" s="121"/>
      <c r="FC376" s="121"/>
      <c r="FD376" s="121"/>
      <c r="FE376" s="121"/>
      <c r="FF376" s="121"/>
      <c r="FG376" s="121"/>
      <c r="FH376" s="121"/>
      <c r="FI376" s="121"/>
      <c r="FJ376" s="121"/>
      <c r="FK376" s="121"/>
      <c r="FL376" s="121"/>
      <c r="FM376" s="121"/>
      <c r="FN376" s="121"/>
      <c r="FO376" s="121"/>
      <c r="FP376" s="121"/>
      <c r="FQ376" s="121"/>
      <c r="FR376" s="121"/>
      <c r="FS376" s="121"/>
      <c r="FT376" s="121"/>
      <c r="FU376" s="121"/>
      <c r="FV376" s="121"/>
      <c r="FW376" s="121"/>
      <c r="FX376" s="121"/>
      <c r="FY376" s="121"/>
      <c r="FZ376" s="121"/>
      <c r="GA376" s="121"/>
      <c r="GB376" s="121"/>
      <c r="GC376" s="121"/>
      <c r="GD376" s="121"/>
      <c r="GE376" s="121"/>
      <c r="GF376" s="121"/>
      <c r="GG376" s="121"/>
      <c r="GH376" s="121"/>
      <c r="GI376" s="121"/>
      <c r="GJ376" s="121"/>
      <c r="GK376" s="121"/>
      <c r="GL376" s="121"/>
      <c r="GM376" s="121"/>
      <c r="GN376" s="121"/>
      <c r="GO376" s="121"/>
      <c r="GP376" s="121"/>
      <c r="GQ376" s="121"/>
      <c r="GR376" s="121"/>
      <c r="GS376" s="121"/>
      <c r="GT376" s="121"/>
      <c r="GU376" s="121"/>
      <c r="GV376" s="121"/>
      <c r="GW376" s="121"/>
      <c r="GX376" s="121"/>
      <c r="GY376" s="121"/>
      <c r="GZ376" s="121"/>
      <c r="HA376" s="121"/>
      <c r="HB376" s="121"/>
      <c r="HC376" s="121"/>
      <c r="HD376" s="121"/>
      <c r="HE376" s="121"/>
      <c r="HF376" s="121"/>
      <c r="HG376" s="121"/>
      <c r="HH376" s="121"/>
      <c r="HI376" s="121"/>
      <c r="HJ376" s="121"/>
      <c r="HK376" s="121"/>
      <c r="HL376" s="121"/>
      <c r="HM376" s="121"/>
      <c r="HN376" s="121"/>
      <c r="HO376" s="121"/>
      <c r="HP376" s="121"/>
      <c r="HQ376" s="121"/>
      <c r="HR376" s="121"/>
      <c r="HS376" s="121"/>
      <c r="HT376" s="121"/>
      <c r="HU376" s="121"/>
      <c r="HV376" s="121"/>
      <c r="HW376" s="121"/>
      <c r="HX376" s="121"/>
      <c r="HY376" s="121"/>
      <c r="HZ376" s="121"/>
      <c r="IA376" s="121"/>
      <c r="IB376" s="121"/>
      <c r="IC376" s="121"/>
      <c r="ID376" s="121"/>
      <c r="IE376" s="121"/>
      <c r="IF376" s="121"/>
      <c r="IG376" s="121"/>
      <c r="IH376" s="121"/>
      <c r="II376" s="121"/>
      <c r="IJ376" s="121"/>
      <c r="IK376" s="121"/>
      <c r="IL376" s="121"/>
      <c r="IM376" s="121"/>
      <c r="IN376" s="121"/>
      <c r="IO376" s="121"/>
      <c r="IP376" s="121"/>
      <c r="IQ376" s="121"/>
      <c r="IR376" s="121"/>
      <c r="IS376" s="121"/>
      <c r="IT376" s="121"/>
      <c r="IU376" s="121"/>
      <c r="IV376" s="121"/>
      <c r="IW376" s="121"/>
      <c r="IX376" s="121"/>
      <c r="IY376" s="121"/>
      <c r="IZ376" s="121"/>
      <c r="JA376" s="121"/>
      <c r="JB376" s="121"/>
      <c r="JC376" s="121"/>
      <c r="JD376" s="121"/>
      <c r="JE376" s="121"/>
      <c r="JF376" s="121"/>
      <c r="JG376" s="121"/>
      <c r="JH376" s="121"/>
      <c r="JI376" s="121"/>
      <c r="JJ376" s="121"/>
      <c r="JK376" s="121"/>
      <c r="JL376" s="121"/>
      <c r="JM376" s="121"/>
      <c r="JN376" s="121"/>
      <c r="JO376" s="121"/>
      <c r="JP376" s="121"/>
      <c r="JQ376" s="121"/>
      <c r="JR376" s="121"/>
      <c r="JS376" s="121"/>
      <c r="JT376" s="121"/>
      <c r="JU376" s="121"/>
      <c r="JV376" s="121"/>
      <c r="JW376" s="121"/>
      <c r="JX376" s="121"/>
      <c r="JY376" s="121"/>
      <c r="JZ376" s="121"/>
      <c r="KA376" s="121"/>
      <c r="KB376" s="121"/>
      <c r="KC376" s="121"/>
      <c r="KD376" s="121"/>
      <c r="KE376" s="121"/>
      <c r="KF376" s="121"/>
      <c r="KG376" s="121"/>
      <c r="KH376" s="121"/>
      <c r="KI376" s="121"/>
      <c r="KJ376" s="121"/>
      <c r="KK376" s="121"/>
      <c r="KL376" s="121"/>
      <c r="KM376" s="121"/>
      <c r="KN376" s="121"/>
      <c r="KO376" s="121"/>
      <c r="KP376" s="121"/>
      <c r="KQ376" s="121"/>
      <c r="KR376" s="121"/>
      <c r="KS376" s="121"/>
      <c r="KT376" s="121"/>
      <c r="KU376" s="121"/>
      <c r="KV376" s="121"/>
      <c r="KW376" s="121"/>
      <c r="KX376" s="121"/>
      <c r="KY376" s="121"/>
      <c r="KZ376" s="121"/>
      <c r="LA376" s="121"/>
      <c r="LB376" s="121"/>
      <c r="LC376" s="121"/>
      <c r="LD376" s="121"/>
      <c r="LE376" s="121"/>
      <c r="LF376" s="121"/>
      <c r="LG376" s="121"/>
      <c r="LH376" s="121"/>
      <c r="LI376" s="121"/>
      <c r="LJ376" s="121"/>
      <c r="LK376" s="121"/>
      <c r="LL376" s="121"/>
      <c r="LM376" s="121"/>
      <c r="LN376" s="121"/>
      <c r="LO376" s="121"/>
      <c r="LP376" s="121"/>
      <c r="LQ376" s="121"/>
      <c r="LR376" s="121"/>
      <c r="LS376" s="121"/>
      <c r="LT376" s="121"/>
      <c r="LU376" s="121"/>
      <c r="LV376" s="121"/>
      <c r="LW376" s="121"/>
      <c r="LX376" s="121"/>
      <c r="LY376" s="121"/>
      <c r="LZ376" s="121"/>
      <c r="MA376" s="121"/>
      <c r="MB376" s="121"/>
      <c r="MC376" s="121"/>
      <c r="MD376" s="121"/>
      <c r="ME376" s="121"/>
      <c r="MF376" s="121"/>
      <c r="MG376" s="121"/>
      <c r="MH376" s="121"/>
      <c r="MI376" s="121"/>
      <c r="MJ376" s="121"/>
      <c r="MK376" s="121"/>
      <c r="ML376" s="121"/>
      <c r="MM376" s="121"/>
      <c r="MN376" s="121"/>
      <c r="MO376" s="121"/>
      <c r="MP376" s="121"/>
      <c r="MQ376" s="121"/>
      <c r="MR376" s="121"/>
      <c r="MS376" s="121"/>
      <c r="MT376" s="121"/>
      <c r="MU376" s="121"/>
      <c r="MV376" s="121"/>
      <c r="MW376" s="121"/>
      <c r="MX376" s="121"/>
      <c r="MY376" s="121"/>
      <c r="MZ376" s="121"/>
      <c r="NA376" s="121"/>
      <c r="NB376" s="121"/>
      <c r="NC376" s="121"/>
      <c r="ND376" s="121"/>
      <c r="NE376" s="121"/>
      <c r="NF376" s="121"/>
      <c r="NG376" s="121"/>
      <c r="NH376" s="121"/>
      <c r="NI376" s="121"/>
      <c r="NJ376" s="121"/>
      <c r="NK376" s="121"/>
      <c r="NL376" s="121"/>
      <c r="NM376" s="121"/>
      <c r="NN376" s="121"/>
      <c r="NO376" s="121"/>
      <c r="NP376" s="121"/>
      <c r="NQ376" s="121"/>
      <c r="NR376" s="121"/>
      <c r="NS376" s="121"/>
      <c r="NT376" s="121"/>
      <c r="NU376" s="121"/>
      <c r="NV376" s="121"/>
      <c r="NW376" s="121"/>
      <c r="NX376" s="121"/>
      <c r="NY376" s="121"/>
      <c r="NZ376" s="121"/>
      <c r="OA376" s="121"/>
      <c r="OB376" s="121"/>
      <c r="OC376" s="121"/>
      <c r="OD376" s="121"/>
      <c r="OE376" s="121"/>
      <c r="OF376" s="121"/>
      <c r="OG376" s="121"/>
      <c r="OH376" s="121"/>
      <c r="OI376" s="121"/>
      <c r="OJ376" s="121"/>
      <c r="OK376" s="121"/>
      <c r="OL376" s="121"/>
      <c r="OM376" s="121"/>
      <c r="ON376" s="121"/>
      <c r="OO376" s="121"/>
      <c r="OP376" s="121"/>
      <c r="OQ376" s="121"/>
      <c r="OR376" s="121"/>
      <c r="OS376" s="121"/>
      <c r="OT376" s="121"/>
      <c r="OU376" s="121"/>
      <c r="OV376" s="121"/>
      <c r="OW376" s="121"/>
      <c r="OX376" s="121"/>
      <c r="OY376" s="121"/>
      <c r="OZ376" s="121"/>
      <c r="PA376" s="121"/>
      <c r="PB376" s="121"/>
      <c r="PC376" s="121"/>
      <c r="PD376" s="121"/>
      <c r="PE376" s="121"/>
      <c r="PF376" s="121"/>
      <c r="PG376" s="121"/>
      <c r="PH376" s="121"/>
      <c r="PI376" s="121"/>
      <c r="PJ376" s="121"/>
      <c r="PK376" s="121"/>
      <c r="PL376" s="121"/>
      <c r="PM376" s="121"/>
      <c r="PN376" s="121"/>
      <c r="PO376" s="121"/>
      <c r="PP376" s="121"/>
      <c r="PQ376" s="121"/>
      <c r="PR376" s="121"/>
      <c r="PS376" s="121"/>
      <c r="PT376" s="121"/>
      <c r="PU376" s="121"/>
      <c r="PV376" s="121"/>
      <c r="PW376" s="121"/>
      <c r="PX376" s="121"/>
      <c r="PY376" s="121"/>
      <c r="PZ376" s="121"/>
      <c r="QA376" s="121"/>
      <c r="QB376" s="121"/>
      <c r="QC376" s="121"/>
      <c r="QD376" s="121"/>
      <c r="QE376" s="121"/>
      <c r="QF376" s="121"/>
      <c r="QG376" s="121"/>
      <c r="QH376" s="121"/>
      <c r="QI376" s="121"/>
      <c r="QJ376" s="121"/>
      <c r="QK376" s="121"/>
      <c r="QL376" s="121"/>
      <c r="QM376" s="121"/>
      <c r="QN376" s="121"/>
      <c r="QO376" s="121"/>
      <c r="QP376" s="121"/>
      <c r="QQ376" s="121"/>
      <c r="QR376" s="121"/>
      <c r="QS376" s="121"/>
      <c r="QT376" s="121"/>
      <c r="QU376" s="121"/>
      <c r="QV376" s="121"/>
      <c r="QW376" s="121"/>
      <c r="QX376" s="121"/>
      <c r="QY376" s="121"/>
      <c r="QZ376" s="121"/>
      <c r="RA376" s="121"/>
      <c r="RB376" s="121"/>
      <c r="RC376" s="121"/>
      <c r="RD376" s="121"/>
      <c r="RE376" s="121"/>
      <c r="RF376" s="121"/>
      <c r="RG376" s="121"/>
      <c r="RH376" s="121"/>
      <c r="RI376" s="121"/>
      <c r="RJ376" s="121"/>
      <c r="RK376" s="121"/>
      <c r="RL376" s="121"/>
      <c r="RM376" s="121"/>
      <c r="RN376" s="121"/>
      <c r="RO376" s="121"/>
      <c r="RP376" s="121"/>
      <c r="RQ376" s="121"/>
      <c r="RR376" s="121"/>
      <c r="RS376" s="121"/>
      <c r="RT376" s="121"/>
      <c r="RU376" s="121"/>
      <c r="RV376" s="121"/>
      <c r="RW376" s="121"/>
      <c r="RX376" s="121"/>
      <c r="RY376" s="121"/>
      <c r="RZ376" s="121"/>
      <c r="SA376" s="121"/>
      <c r="SB376" s="121"/>
      <c r="SC376" s="121"/>
      <c r="SD376" s="121"/>
      <c r="SE376" s="121"/>
      <c r="SF376" s="121"/>
      <c r="SG376" s="121"/>
      <c r="SH376" s="121"/>
      <c r="SI376" s="121"/>
      <c r="SJ376" s="121"/>
      <c r="SK376" s="121"/>
      <c r="SL376" s="121"/>
      <c r="SM376" s="121"/>
      <c r="SN376" s="121"/>
      <c r="SO376" s="121"/>
      <c r="SP376" s="121"/>
      <c r="SQ376" s="121"/>
      <c r="SR376" s="121"/>
      <c r="SS376" s="121"/>
      <c r="ST376" s="121"/>
      <c r="SU376" s="121"/>
      <c r="SV376" s="121"/>
      <c r="SW376" s="121"/>
      <c r="SX376" s="121"/>
      <c r="SY376" s="121"/>
      <c r="SZ376" s="121"/>
      <c r="TA376" s="121"/>
      <c r="TB376" s="121"/>
      <c r="TC376" s="121"/>
      <c r="TD376" s="121"/>
      <c r="TE376" s="121"/>
      <c r="TF376" s="121"/>
      <c r="TG376" s="121"/>
      <c r="TH376" s="121"/>
      <c r="TI376" s="121"/>
      <c r="TJ376" s="121"/>
      <c r="TK376" s="121"/>
      <c r="TL376" s="121"/>
      <c r="TM376" s="121"/>
      <c r="TN376" s="121"/>
      <c r="TO376" s="121"/>
      <c r="TP376" s="121"/>
      <c r="TQ376" s="121"/>
      <c r="TR376" s="121"/>
      <c r="TS376" s="121"/>
      <c r="TT376" s="121"/>
      <c r="TU376" s="121"/>
      <c r="TV376" s="121"/>
      <c r="TW376" s="121"/>
      <c r="TX376" s="121"/>
      <c r="TY376" s="121"/>
      <c r="TZ376" s="121"/>
      <c r="UA376" s="121"/>
      <c r="UB376" s="121"/>
      <c r="UC376" s="121"/>
      <c r="UD376" s="121"/>
      <c r="UE376" s="121"/>
      <c r="UF376" s="121"/>
      <c r="UG376" s="121"/>
      <c r="UH376" s="121"/>
      <c r="UI376" s="121"/>
      <c r="UJ376" s="121"/>
      <c r="UK376" s="121"/>
      <c r="UL376" s="121"/>
      <c r="UM376" s="121"/>
      <c r="UN376" s="121"/>
      <c r="UO376" s="121"/>
      <c r="UP376" s="121"/>
      <c r="UQ376" s="121"/>
      <c r="UR376" s="121"/>
      <c r="US376" s="121"/>
      <c r="UT376" s="121"/>
      <c r="UU376" s="121"/>
      <c r="UV376" s="121"/>
      <c r="UW376" s="121"/>
      <c r="UX376" s="121"/>
      <c r="UY376" s="121"/>
      <c r="UZ376" s="121"/>
      <c r="VA376" s="121"/>
      <c r="VB376" s="121"/>
      <c r="VC376" s="121"/>
      <c r="VD376" s="121"/>
      <c r="VE376" s="121"/>
      <c r="VF376" s="121"/>
      <c r="VG376" s="121"/>
      <c r="VH376" s="121"/>
      <c r="VI376" s="121"/>
      <c r="VJ376" s="121"/>
      <c r="VK376" s="121"/>
      <c r="VL376" s="121"/>
      <c r="VM376" s="121"/>
      <c r="VN376" s="121"/>
      <c r="VO376" s="121"/>
      <c r="VP376" s="121"/>
      <c r="VQ376" s="121"/>
      <c r="VR376" s="121"/>
      <c r="VS376" s="121"/>
      <c r="VT376" s="121"/>
      <c r="VU376" s="121"/>
      <c r="VV376" s="121"/>
      <c r="VW376" s="121"/>
      <c r="VX376" s="121"/>
      <c r="VY376" s="121"/>
      <c r="VZ376" s="121"/>
      <c r="WA376" s="121"/>
      <c r="WB376" s="121"/>
      <c r="WC376" s="121"/>
      <c r="WD376" s="121"/>
      <c r="WE376" s="121"/>
      <c r="WF376" s="121"/>
      <c r="WG376" s="121"/>
      <c r="WH376" s="121"/>
      <c r="WI376" s="121"/>
      <c r="WJ376" s="121"/>
      <c r="WK376" s="121"/>
      <c r="WL376" s="121"/>
      <c r="WM376" s="121"/>
      <c r="WN376" s="121"/>
      <c r="WO376" s="121"/>
      <c r="WP376" s="121"/>
      <c r="WQ376" s="121"/>
      <c r="WR376" s="121"/>
      <c r="WS376" s="121"/>
      <c r="WT376" s="121"/>
      <c r="WU376" s="121"/>
      <c r="WV376" s="121"/>
      <c r="WW376" s="121"/>
      <c r="WX376" s="121"/>
      <c r="WY376" s="121"/>
      <c r="WZ376" s="121"/>
      <c r="XA376" s="121"/>
      <c r="XB376" s="121"/>
      <c r="XC376" s="121"/>
      <c r="XD376" s="121"/>
      <c r="XE376" s="121"/>
      <c r="XF376" s="121"/>
      <c r="XG376" s="121"/>
      <c r="XH376" s="121"/>
      <c r="XI376" s="121"/>
      <c r="XJ376" s="121"/>
      <c r="XK376" s="121"/>
      <c r="XL376" s="121"/>
      <c r="XM376" s="121"/>
      <c r="XN376" s="121"/>
      <c r="XO376" s="121"/>
      <c r="XP376" s="121"/>
      <c r="XQ376" s="121"/>
      <c r="XR376" s="121"/>
      <c r="XS376" s="121"/>
      <c r="XT376" s="121"/>
      <c r="XU376" s="121"/>
      <c r="XV376" s="121"/>
      <c r="XW376" s="121"/>
      <c r="XX376" s="121"/>
      <c r="XY376" s="121"/>
      <c r="XZ376" s="121"/>
      <c r="YA376" s="121"/>
      <c r="YB376" s="121"/>
      <c r="YC376" s="121"/>
      <c r="YD376" s="121"/>
      <c r="YE376" s="121"/>
      <c r="YF376" s="121"/>
      <c r="YG376" s="121"/>
      <c r="YH376" s="121"/>
      <c r="YI376" s="121"/>
      <c r="YJ376" s="121"/>
      <c r="YK376" s="121"/>
      <c r="YL376" s="121"/>
      <c r="YM376" s="121"/>
      <c r="YN376" s="121"/>
      <c r="YO376" s="121"/>
      <c r="YP376" s="121"/>
      <c r="YQ376" s="121"/>
      <c r="YR376" s="121"/>
      <c r="YS376" s="121"/>
      <c r="YT376" s="121"/>
      <c r="YU376" s="121"/>
      <c r="YV376" s="121"/>
      <c r="YW376" s="121"/>
      <c r="YX376" s="121"/>
      <c r="YY376" s="121"/>
      <c r="YZ376" s="121"/>
      <c r="ZA376" s="121"/>
      <c r="ZB376" s="121"/>
      <c r="ZC376" s="121"/>
      <c r="ZD376" s="121"/>
      <c r="ZE376" s="121"/>
      <c r="ZF376" s="121"/>
      <c r="ZG376" s="121"/>
      <c r="ZH376" s="121"/>
      <c r="ZI376" s="121"/>
      <c r="ZJ376" s="121"/>
      <c r="ZK376" s="121"/>
      <c r="ZL376" s="121"/>
      <c r="ZM376" s="121"/>
      <c r="ZN376" s="121"/>
      <c r="ZO376" s="121"/>
      <c r="ZP376" s="121"/>
      <c r="ZQ376" s="121"/>
      <c r="ZR376" s="121"/>
      <c r="ZS376" s="121"/>
      <c r="ZT376" s="121"/>
      <c r="ZU376" s="121"/>
      <c r="ZV376" s="121"/>
      <c r="ZW376" s="121"/>
      <c r="ZX376" s="121"/>
      <c r="ZY376" s="121"/>
      <c r="ZZ376" s="121"/>
      <c r="AAA376" s="121"/>
      <c r="AAB376" s="121"/>
      <c r="AAC376" s="121"/>
      <c r="AAD376" s="121"/>
      <c r="AAE376" s="121"/>
      <c r="AAF376" s="121"/>
      <c r="AAG376" s="121"/>
      <c r="AAH376" s="121"/>
      <c r="AAI376" s="121"/>
      <c r="AAJ376" s="121"/>
      <c r="AAK376" s="121"/>
      <c r="AAL376" s="121"/>
      <c r="AAM376" s="121"/>
      <c r="AAN376" s="121"/>
      <c r="AAO376" s="121"/>
      <c r="AAP376" s="121"/>
      <c r="AAQ376" s="121"/>
      <c r="AAR376" s="121"/>
      <c r="AAS376" s="121"/>
      <c r="AAT376" s="121"/>
      <c r="AAU376" s="121"/>
      <c r="AAV376" s="121"/>
      <c r="AAW376" s="121"/>
      <c r="AAX376" s="121"/>
      <c r="AAY376" s="121"/>
      <c r="AAZ376" s="121"/>
      <c r="ABA376" s="121"/>
      <c r="ABB376" s="121"/>
      <c r="ABC376" s="121"/>
      <c r="ABD376" s="121"/>
      <c r="ABE376" s="121"/>
      <c r="ABF376" s="121"/>
      <c r="ABG376" s="121"/>
      <c r="ABH376" s="121"/>
      <c r="ABI376" s="121"/>
      <c r="ABJ376" s="121"/>
      <c r="ABK376" s="121"/>
      <c r="ABL376" s="121"/>
      <c r="ABM376" s="121"/>
      <c r="ABN376" s="121"/>
      <c r="ABO376" s="121"/>
      <c r="ABP376" s="121"/>
      <c r="ABQ376" s="121"/>
      <c r="ABR376" s="121"/>
      <c r="ABS376" s="121"/>
      <c r="ABT376" s="121"/>
      <c r="ABU376" s="121"/>
      <c r="ABV376" s="121"/>
      <c r="ABW376" s="121"/>
      <c r="ABX376" s="121"/>
      <c r="ABY376" s="121"/>
      <c r="ABZ376" s="121"/>
      <c r="ACA376" s="121"/>
      <c r="ACB376" s="121"/>
      <c r="ACC376" s="121"/>
      <c r="ACD376" s="121"/>
      <c r="ACE376" s="121"/>
      <c r="ACF376" s="121"/>
      <c r="ACG376" s="121"/>
      <c r="ACH376" s="121"/>
      <c r="ACI376" s="121"/>
      <c r="ACJ376" s="121"/>
      <c r="ACK376" s="121"/>
      <c r="ACL376" s="121"/>
      <c r="ACM376" s="121"/>
      <c r="ACN376" s="121"/>
      <c r="ACO376" s="121"/>
      <c r="ACP376" s="121"/>
      <c r="ACQ376" s="121"/>
      <c r="ACR376" s="121"/>
      <c r="ACS376" s="121"/>
      <c r="ACT376" s="121"/>
      <c r="ACU376" s="121"/>
      <c r="ACV376" s="121"/>
      <c r="ACW376" s="121"/>
      <c r="ACX376" s="121"/>
      <c r="ACY376" s="121"/>
      <c r="ACZ376" s="121"/>
      <c r="ADA376" s="121"/>
    </row>
    <row r="377" spans="1:781" s="138" customFormat="1" ht="24" x14ac:dyDescent="0.3">
      <c r="A377" s="42">
        <v>3</v>
      </c>
      <c r="B377" s="46" t="s">
        <v>1031</v>
      </c>
      <c r="C377" s="24" t="s">
        <v>309</v>
      </c>
      <c r="D377" s="25"/>
      <c r="E377" s="25"/>
      <c r="F377" s="25">
        <v>10</v>
      </c>
      <c r="G377" s="81"/>
      <c r="H377" s="25">
        <v>1</v>
      </c>
      <c r="I377" s="25" t="s">
        <v>51</v>
      </c>
      <c r="J377" s="25" t="s">
        <v>45</v>
      </c>
      <c r="K377" s="27">
        <v>1960</v>
      </c>
      <c r="L377" s="93">
        <v>1960</v>
      </c>
      <c r="M377" s="29"/>
      <c r="N377" s="30"/>
      <c r="O377" s="30"/>
      <c r="P377" s="31" t="s">
        <v>1032</v>
      </c>
      <c r="Q377" s="32" t="s">
        <v>1033</v>
      </c>
      <c r="R377" s="33"/>
      <c r="S377" s="34"/>
      <c r="T377" s="35"/>
      <c r="U377" s="35"/>
      <c r="V377" s="35"/>
      <c r="W377" s="35"/>
      <c r="X377" s="35"/>
      <c r="Y377" s="35"/>
      <c r="Z377" s="35"/>
      <c r="AA377" s="1"/>
      <c r="AB377" s="36"/>
      <c r="AC377" s="36"/>
      <c r="AD377" s="36"/>
      <c r="AE377" s="36"/>
      <c r="AF377" s="37"/>
      <c r="AG377" s="37"/>
      <c r="AH377" s="37"/>
      <c r="AI377" s="37"/>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21"/>
      <c r="EE377" s="121"/>
      <c r="EF377" s="121"/>
      <c r="EG377" s="121"/>
      <c r="EH377" s="121"/>
      <c r="EI377" s="121"/>
      <c r="EJ377" s="121"/>
      <c r="EK377" s="121"/>
      <c r="EL377" s="121"/>
      <c r="EM377" s="121"/>
      <c r="EN377" s="121"/>
      <c r="EO377" s="121"/>
      <c r="EP377" s="121"/>
      <c r="EQ377" s="121"/>
      <c r="ER377" s="121"/>
      <c r="ES377" s="121"/>
      <c r="ET377" s="121"/>
      <c r="EU377" s="121"/>
      <c r="EV377" s="121"/>
      <c r="EW377" s="121"/>
      <c r="EX377" s="121"/>
      <c r="EY377" s="121"/>
      <c r="EZ377" s="121"/>
      <c r="FA377" s="121"/>
      <c r="FB377" s="121"/>
      <c r="FC377" s="121"/>
      <c r="FD377" s="121"/>
      <c r="FE377" s="121"/>
      <c r="FF377" s="121"/>
      <c r="FG377" s="121"/>
      <c r="FH377" s="121"/>
      <c r="FI377" s="121"/>
      <c r="FJ377" s="121"/>
      <c r="FK377" s="121"/>
      <c r="FL377" s="121"/>
      <c r="FM377" s="121"/>
      <c r="FN377" s="121"/>
      <c r="FO377" s="121"/>
      <c r="FP377" s="121"/>
      <c r="FQ377" s="121"/>
      <c r="FR377" s="121"/>
      <c r="FS377" s="121"/>
      <c r="FT377" s="121"/>
      <c r="FU377" s="121"/>
      <c r="FV377" s="121"/>
      <c r="FW377" s="121"/>
      <c r="FX377" s="121"/>
      <c r="FY377" s="121"/>
      <c r="FZ377" s="121"/>
      <c r="GA377" s="121"/>
      <c r="GB377" s="121"/>
      <c r="GC377" s="121"/>
      <c r="GD377" s="121"/>
      <c r="GE377" s="121"/>
      <c r="GF377" s="121"/>
      <c r="GG377" s="121"/>
      <c r="GH377" s="121"/>
      <c r="GI377" s="121"/>
      <c r="GJ377" s="121"/>
      <c r="GK377" s="121"/>
      <c r="GL377" s="121"/>
      <c r="GM377" s="121"/>
      <c r="GN377" s="121"/>
      <c r="GO377" s="121"/>
      <c r="GP377" s="121"/>
      <c r="GQ377" s="121"/>
      <c r="GR377" s="121"/>
      <c r="GS377" s="121"/>
      <c r="GT377" s="121"/>
      <c r="GU377" s="121"/>
      <c r="GV377" s="121"/>
      <c r="GW377" s="121"/>
      <c r="GX377" s="121"/>
      <c r="GY377" s="121"/>
      <c r="GZ377" s="121"/>
      <c r="HA377" s="121"/>
      <c r="HB377" s="121"/>
      <c r="HC377" s="121"/>
      <c r="HD377" s="121"/>
      <c r="HE377" s="121"/>
      <c r="HF377" s="121"/>
      <c r="HG377" s="121"/>
      <c r="HH377" s="121"/>
      <c r="HI377" s="121"/>
      <c r="HJ377" s="121"/>
      <c r="HK377" s="121"/>
      <c r="HL377" s="121"/>
      <c r="HM377" s="121"/>
      <c r="HN377" s="121"/>
      <c r="HO377" s="121"/>
      <c r="HP377" s="121"/>
      <c r="HQ377" s="121"/>
      <c r="HR377" s="121"/>
      <c r="HS377" s="121"/>
      <c r="HT377" s="121"/>
      <c r="HU377" s="121"/>
      <c r="HV377" s="121"/>
      <c r="HW377" s="121"/>
      <c r="HX377" s="121"/>
      <c r="HY377" s="121"/>
      <c r="HZ377" s="121"/>
      <c r="IA377" s="121"/>
      <c r="IB377" s="121"/>
      <c r="IC377" s="121"/>
      <c r="ID377" s="121"/>
      <c r="IE377" s="121"/>
      <c r="IF377" s="121"/>
      <c r="IG377" s="121"/>
      <c r="IH377" s="121"/>
      <c r="II377" s="121"/>
      <c r="IJ377" s="121"/>
      <c r="IK377" s="121"/>
      <c r="IL377" s="121"/>
      <c r="IM377" s="121"/>
      <c r="IN377" s="121"/>
      <c r="IO377" s="121"/>
      <c r="IP377" s="121"/>
      <c r="IQ377" s="121"/>
      <c r="IR377" s="121"/>
      <c r="IS377" s="121"/>
      <c r="IT377" s="121"/>
      <c r="IU377" s="121"/>
      <c r="IV377" s="121"/>
      <c r="IW377" s="121"/>
      <c r="IX377" s="121"/>
      <c r="IY377" s="121"/>
      <c r="IZ377" s="121"/>
      <c r="JA377" s="121"/>
      <c r="JB377" s="121"/>
      <c r="JC377" s="121"/>
      <c r="JD377" s="121"/>
      <c r="JE377" s="121"/>
      <c r="JF377" s="121"/>
      <c r="JG377" s="121"/>
      <c r="JH377" s="121"/>
      <c r="JI377" s="121"/>
      <c r="JJ377" s="121"/>
      <c r="JK377" s="121"/>
      <c r="JL377" s="121"/>
      <c r="JM377" s="121"/>
      <c r="JN377" s="121"/>
      <c r="JO377" s="121"/>
      <c r="JP377" s="121"/>
      <c r="JQ377" s="121"/>
      <c r="JR377" s="121"/>
      <c r="JS377" s="121"/>
      <c r="JT377" s="121"/>
      <c r="JU377" s="121"/>
      <c r="JV377" s="121"/>
      <c r="JW377" s="121"/>
      <c r="JX377" s="121"/>
      <c r="JY377" s="121"/>
      <c r="JZ377" s="121"/>
      <c r="KA377" s="121"/>
      <c r="KB377" s="121"/>
      <c r="KC377" s="121"/>
      <c r="KD377" s="121"/>
      <c r="KE377" s="121"/>
      <c r="KF377" s="121"/>
      <c r="KG377" s="121"/>
      <c r="KH377" s="121"/>
      <c r="KI377" s="121"/>
      <c r="KJ377" s="121"/>
      <c r="KK377" s="121"/>
      <c r="KL377" s="121"/>
      <c r="KM377" s="121"/>
      <c r="KN377" s="121"/>
      <c r="KO377" s="121"/>
      <c r="KP377" s="121"/>
      <c r="KQ377" s="121"/>
      <c r="KR377" s="121"/>
      <c r="KS377" s="121"/>
      <c r="KT377" s="121"/>
      <c r="KU377" s="121"/>
      <c r="KV377" s="121"/>
      <c r="KW377" s="121"/>
      <c r="KX377" s="121"/>
      <c r="KY377" s="121"/>
      <c r="KZ377" s="121"/>
      <c r="LA377" s="121"/>
      <c r="LB377" s="121"/>
      <c r="LC377" s="121"/>
      <c r="LD377" s="121"/>
      <c r="LE377" s="121"/>
      <c r="LF377" s="121"/>
      <c r="LG377" s="121"/>
      <c r="LH377" s="121"/>
      <c r="LI377" s="121"/>
      <c r="LJ377" s="121"/>
      <c r="LK377" s="121"/>
      <c r="LL377" s="121"/>
      <c r="LM377" s="121"/>
      <c r="LN377" s="121"/>
      <c r="LO377" s="121"/>
      <c r="LP377" s="121"/>
      <c r="LQ377" s="121"/>
      <c r="LR377" s="121"/>
      <c r="LS377" s="121"/>
      <c r="LT377" s="121"/>
      <c r="LU377" s="121"/>
      <c r="LV377" s="121"/>
      <c r="LW377" s="121"/>
      <c r="LX377" s="121"/>
      <c r="LY377" s="121"/>
      <c r="LZ377" s="121"/>
      <c r="MA377" s="121"/>
      <c r="MB377" s="121"/>
      <c r="MC377" s="121"/>
      <c r="MD377" s="121"/>
      <c r="ME377" s="121"/>
      <c r="MF377" s="121"/>
      <c r="MG377" s="121"/>
      <c r="MH377" s="121"/>
      <c r="MI377" s="121"/>
      <c r="MJ377" s="121"/>
      <c r="MK377" s="121"/>
      <c r="ML377" s="121"/>
      <c r="MM377" s="121"/>
      <c r="MN377" s="121"/>
      <c r="MO377" s="121"/>
      <c r="MP377" s="121"/>
      <c r="MQ377" s="121"/>
      <c r="MR377" s="121"/>
      <c r="MS377" s="121"/>
      <c r="MT377" s="121"/>
      <c r="MU377" s="121"/>
      <c r="MV377" s="121"/>
      <c r="MW377" s="121"/>
      <c r="MX377" s="121"/>
      <c r="MY377" s="121"/>
      <c r="MZ377" s="121"/>
      <c r="NA377" s="121"/>
      <c r="NB377" s="121"/>
      <c r="NC377" s="121"/>
      <c r="ND377" s="121"/>
      <c r="NE377" s="121"/>
      <c r="NF377" s="121"/>
      <c r="NG377" s="121"/>
      <c r="NH377" s="121"/>
      <c r="NI377" s="121"/>
      <c r="NJ377" s="121"/>
      <c r="NK377" s="121"/>
      <c r="NL377" s="121"/>
      <c r="NM377" s="121"/>
      <c r="NN377" s="121"/>
      <c r="NO377" s="121"/>
      <c r="NP377" s="121"/>
      <c r="NQ377" s="121"/>
      <c r="NR377" s="121"/>
      <c r="NS377" s="121"/>
      <c r="NT377" s="121"/>
      <c r="NU377" s="121"/>
      <c r="NV377" s="121"/>
      <c r="NW377" s="121"/>
      <c r="NX377" s="121"/>
      <c r="NY377" s="121"/>
      <c r="NZ377" s="121"/>
      <c r="OA377" s="121"/>
      <c r="OB377" s="121"/>
      <c r="OC377" s="121"/>
      <c r="OD377" s="121"/>
      <c r="OE377" s="121"/>
      <c r="OF377" s="121"/>
      <c r="OG377" s="121"/>
      <c r="OH377" s="121"/>
      <c r="OI377" s="121"/>
      <c r="OJ377" s="121"/>
      <c r="OK377" s="121"/>
      <c r="OL377" s="121"/>
      <c r="OM377" s="121"/>
      <c r="ON377" s="121"/>
      <c r="OO377" s="121"/>
      <c r="OP377" s="121"/>
      <c r="OQ377" s="121"/>
      <c r="OR377" s="121"/>
      <c r="OS377" s="121"/>
      <c r="OT377" s="121"/>
      <c r="OU377" s="121"/>
      <c r="OV377" s="121"/>
      <c r="OW377" s="121"/>
      <c r="OX377" s="121"/>
      <c r="OY377" s="121"/>
      <c r="OZ377" s="121"/>
      <c r="PA377" s="121"/>
      <c r="PB377" s="121"/>
      <c r="PC377" s="121"/>
      <c r="PD377" s="121"/>
      <c r="PE377" s="121"/>
      <c r="PF377" s="121"/>
      <c r="PG377" s="121"/>
      <c r="PH377" s="121"/>
      <c r="PI377" s="121"/>
      <c r="PJ377" s="121"/>
      <c r="PK377" s="121"/>
      <c r="PL377" s="121"/>
      <c r="PM377" s="121"/>
      <c r="PN377" s="121"/>
      <c r="PO377" s="121"/>
      <c r="PP377" s="121"/>
      <c r="PQ377" s="121"/>
      <c r="PR377" s="121"/>
      <c r="PS377" s="121"/>
      <c r="PT377" s="121"/>
      <c r="PU377" s="121"/>
      <c r="PV377" s="121"/>
      <c r="PW377" s="121"/>
      <c r="PX377" s="121"/>
      <c r="PY377" s="121"/>
      <c r="PZ377" s="121"/>
      <c r="QA377" s="121"/>
      <c r="QB377" s="121"/>
      <c r="QC377" s="121"/>
      <c r="QD377" s="121"/>
      <c r="QE377" s="121"/>
      <c r="QF377" s="121"/>
      <c r="QG377" s="121"/>
      <c r="QH377" s="121"/>
      <c r="QI377" s="121"/>
      <c r="QJ377" s="121"/>
      <c r="QK377" s="121"/>
      <c r="QL377" s="121"/>
      <c r="QM377" s="121"/>
      <c r="QN377" s="121"/>
      <c r="QO377" s="121"/>
      <c r="QP377" s="121"/>
      <c r="QQ377" s="121"/>
      <c r="QR377" s="121"/>
      <c r="QS377" s="121"/>
      <c r="QT377" s="121"/>
      <c r="QU377" s="121"/>
      <c r="QV377" s="121"/>
      <c r="QW377" s="121"/>
      <c r="QX377" s="121"/>
      <c r="QY377" s="121"/>
      <c r="QZ377" s="121"/>
      <c r="RA377" s="121"/>
      <c r="RB377" s="121"/>
      <c r="RC377" s="121"/>
      <c r="RD377" s="121"/>
      <c r="RE377" s="121"/>
      <c r="RF377" s="121"/>
      <c r="RG377" s="121"/>
      <c r="RH377" s="121"/>
      <c r="RI377" s="121"/>
      <c r="RJ377" s="121"/>
      <c r="RK377" s="121"/>
      <c r="RL377" s="121"/>
      <c r="RM377" s="121"/>
      <c r="RN377" s="121"/>
      <c r="RO377" s="121"/>
      <c r="RP377" s="121"/>
      <c r="RQ377" s="121"/>
      <c r="RR377" s="121"/>
      <c r="RS377" s="121"/>
      <c r="RT377" s="121"/>
      <c r="RU377" s="121"/>
      <c r="RV377" s="121"/>
      <c r="RW377" s="121"/>
      <c r="RX377" s="121"/>
      <c r="RY377" s="121"/>
      <c r="RZ377" s="121"/>
      <c r="SA377" s="121"/>
      <c r="SB377" s="121"/>
      <c r="SC377" s="121"/>
      <c r="SD377" s="121"/>
      <c r="SE377" s="121"/>
      <c r="SF377" s="121"/>
      <c r="SG377" s="121"/>
      <c r="SH377" s="121"/>
      <c r="SI377" s="121"/>
      <c r="SJ377" s="121"/>
      <c r="SK377" s="121"/>
      <c r="SL377" s="121"/>
      <c r="SM377" s="121"/>
      <c r="SN377" s="121"/>
      <c r="SO377" s="121"/>
      <c r="SP377" s="121"/>
      <c r="SQ377" s="121"/>
      <c r="SR377" s="121"/>
      <c r="SS377" s="121"/>
      <c r="ST377" s="121"/>
      <c r="SU377" s="121"/>
      <c r="SV377" s="121"/>
      <c r="SW377" s="121"/>
      <c r="SX377" s="121"/>
      <c r="SY377" s="121"/>
      <c r="SZ377" s="121"/>
      <c r="TA377" s="121"/>
      <c r="TB377" s="121"/>
      <c r="TC377" s="121"/>
      <c r="TD377" s="121"/>
      <c r="TE377" s="121"/>
      <c r="TF377" s="121"/>
      <c r="TG377" s="121"/>
      <c r="TH377" s="121"/>
      <c r="TI377" s="121"/>
      <c r="TJ377" s="121"/>
      <c r="TK377" s="121"/>
      <c r="TL377" s="121"/>
      <c r="TM377" s="121"/>
      <c r="TN377" s="121"/>
      <c r="TO377" s="121"/>
      <c r="TP377" s="121"/>
      <c r="TQ377" s="121"/>
      <c r="TR377" s="121"/>
      <c r="TS377" s="121"/>
      <c r="TT377" s="121"/>
      <c r="TU377" s="121"/>
      <c r="TV377" s="121"/>
      <c r="TW377" s="121"/>
      <c r="TX377" s="121"/>
      <c r="TY377" s="121"/>
      <c r="TZ377" s="121"/>
      <c r="UA377" s="121"/>
      <c r="UB377" s="121"/>
      <c r="UC377" s="121"/>
      <c r="UD377" s="121"/>
      <c r="UE377" s="121"/>
      <c r="UF377" s="121"/>
      <c r="UG377" s="121"/>
      <c r="UH377" s="121"/>
      <c r="UI377" s="121"/>
      <c r="UJ377" s="121"/>
      <c r="UK377" s="121"/>
      <c r="UL377" s="121"/>
      <c r="UM377" s="121"/>
      <c r="UN377" s="121"/>
      <c r="UO377" s="121"/>
      <c r="UP377" s="121"/>
      <c r="UQ377" s="121"/>
      <c r="UR377" s="121"/>
      <c r="US377" s="121"/>
      <c r="UT377" s="121"/>
      <c r="UU377" s="121"/>
      <c r="UV377" s="121"/>
      <c r="UW377" s="121"/>
      <c r="UX377" s="121"/>
      <c r="UY377" s="121"/>
      <c r="UZ377" s="121"/>
      <c r="VA377" s="121"/>
      <c r="VB377" s="121"/>
      <c r="VC377" s="121"/>
      <c r="VD377" s="121"/>
      <c r="VE377" s="121"/>
      <c r="VF377" s="121"/>
      <c r="VG377" s="121"/>
      <c r="VH377" s="121"/>
      <c r="VI377" s="121"/>
      <c r="VJ377" s="121"/>
      <c r="VK377" s="121"/>
      <c r="VL377" s="121"/>
      <c r="VM377" s="121"/>
      <c r="VN377" s="121"/>
      <c r="VO377" s="121"/>
      <c r="VP377" s="121"/>
      <c r="VQ377" s="121"/>
      <c r="VR377" s="121"/>
      <c r="VS377" s="121"/>
      <c r="VT377" s="121"/>
      <c r="VU377" s="121"/>
      <c r="VV377" s="121"/>
      <c r="VW377" s="121"/>
      <c r="VX377" s="121"/>
      <c r="VY377" s="121"/>
      <c r="VZ377" s="121"/>
      <c r="WA377" s="121"/>
      <c r="WB377" s="121"/>
      <c r="WC377" s="121"/>
      <c r="WD377" s="121"/>
      <c r="WE377" s="121"/>
      <c r="WF377" s="121"/>
      <c r="WG377" s="121"/>
      <c r="WH377" s="121"/>
      <c r="WI377" s="121"/>
      <c r="WJ377" s="121"/>
      <c r="WK377" s="121"/>
      <c r="WL377" s="121"/>
      <c r="WM377" s="121"/>
      <c r="WN377" s="121"/>
      <c r="WO377" s="121"/>
      <c r="WP377" s="121"/>
      <c r="WQ377" s="121"/>
      <c r="WR377" s="121"/>
      <c r="WS377" s="121"/>
      <c r="WT377" s="121"/>
      <c r="WU377" s="121"/>
      <c r="WV377" s="121"/>
      <c r="WW377" s="121"/>
      <c r="WX377" s="121"/>
      <c r="WY377" s="121"/>
      <c r="WZ377" s="121"/>
      <c r="XA377" s="121"/>
      <c r="XB377" s="121"/>
      <c r="XC377" s="121"/>
      <c r="XD377" s="121"/>
      <c r="XE377" s="121"/>
      <c r="XF377" s="121"/>
      <c r="XG377" s="121"/>
      <c r="XH377" s="121"/>
      <c r="XI377" s="121"/>
      <c r="XJ377" s="121"/>
      <c r="XK377" s="121"/>
      <c r="XL377" s="121"/>
      <c r="XM377" s="121"/>
      <c r="XN377" s="121"/>
      <c r="XO377" s="121"/>
      <c r="XP377" s="121"/>
      <c r="XQ377" s="121"/>
      <c r="XR377" s="121"/>
      <c r="XS377" s="121"/>
      <c r="XT377" s="121"/>
      <c r="XU377" s="121"/>
      <c r="XV377" s="121"/>
      <c r="XW377" s="121"/>
      <c r="XX377" s="121"/>
      <c r="XY377" s="121"/>
      <c r="XZ377" s="121"/>
      <c r="YA377" s="121"/>
      <c r="YB377" s="121"/>
      <c r="YC377" s="121"/>
      <c r="YD377" s="121"/>
      <c r="YE377" s="121"/>
      <c r="YF377" s="121"/>
      <c r="YG377" s="121"/>
      <c r="YH377" s="121"/>
      <c r="YI377" s="121"/>
      <c r="YJ377" s="121"/>
      <c r="YK377" s="121"/>
      <c r="YL377" s="121"/>
      <c r="YM377" s="121"/>
      <c r="YN377" s="121"/>
      <c r="YO377" s="121"/>
      <c r="YP377" s="121"/>
      <c r="YQ377" s="121"/>
      <c r="YR377" s="121"/>
      <c r="YS377" s="121"/>
      <c r="YT377" s="121"/>
      <c r="YU377" s="121"/>
      <c r="YV377" s="121"/>
      <c r="YW377" s="121"/>
      <c r="YX377" s="121"/>
      <c r="YY377" s="121"/>
      <c r="YZ377" s="121"/>
      <c r="ZA377" s="121"/>
      <c r="ZB377" s="121"/>
      <c r="ZC377" s="121"/>
      <c r="ZD377" s="121"/>
      <c r="ZE377" s="121"/>
      <c r="ZF377" s="121"/>
      <c r="ZG377" s="121"/>
      <c r="ZH377" s="121"/>
      <c r="ZI377" s="121"/>
      <c r="ZJ377" s="121"/>
      <c r="ZK377" s="121"/>
      <c r="ZL377" s="121"/>
      <c r="ZM377" s="121"/>
      <c r="ZN377" s="121"/>
      <c r="ZO377" s="121"/>
      <c r="ZP377" s="121"/>
      <c r="ZQ377" s="121"/>
      <c r="ZR377" s="121"/>
      <c r="ZS377" s="121"/>
      <c r="ZT377" s="121"/>
      <c r="ZU377" s="121"/>
      <c r="ZV377" s="121"/>
      <c r="ZW377" s="121"/>
      <c r="ZX377" s="121"/>
      <c r="ZY377" s="121"/>
      <c r="ZZ377" s="121"/>
      <c r="AAA377" s="121"/>
      <c r="AAB377" s="121"/>
      <c r="AAC377" s="121"/>
      <c r="AAD377" s="121"/>
      <c r="AAE377" s="121"/>
      <c r="AAF377" s="121"/>
      <c r="AAG377" s="121"/>
      <c r="AAH377" s="121"/>
      <c r="AAI377" s="121"/>
      <c r="AAJ377" s="121"/>
      <c r="AAK377" s="121"/>
      <c r="AAL377" s="121"/>
      <c r="AAM377" s="121"/>
      <c r="AAN377" s="121"/>
      <c r="AAO377" s="121"/>
      <c r="AAP377" s="121"/>
      <c r="AAQ377" s="121"/>
      <c r="AAR377" s="121"/>
      <c r="AAS377" s="121"/>
      <c r="AAT377" s="121"/>
      <c r="AAU377" s="121"/>
      <c r="AAV377" s="121"/>
      <c r="AAW377" s="121"/>
      <c r="AAX377" s="121"/>
      <c r="AAY377" s="121"/>
      <c r="AAZ377" s="121"/>
      <c r="ABA377" s="121"/>
      <c r="ABB377" s="121"/>
      <c r="ABC377" s="121"/>
      <c r="ABD377" s="121"/>
      <c r="ABE377" s="121"/>
      <c r="ABF377" s="121"/>
      <c r="ABG377" s="121"/>
      <c r="ABH377" s="121"/>
      <c r="ABI377" s="121"/>
      <c r="ABJ377" s="121"/>
      <c r="ABK377" s="121"/>
      <c r="ABL377" s="121"/>
      <c r="ABM377" s="121"/>
      <c r="ABN377" s="121"/>
      <c r="ABO377" s="121"/>
      <c r="ABP377" s="121"/>
      <c r="ABQ377" s="121"/>
      <c r="ABR377" s="121"/>
      <c r="ABS377" s="121"/>
      <c r="ABT377" s="121"/>
      <c r="ABU377" s="121"/>
      <c r="ABV377" s="121"/>
      <c r="ABW377" s="121"/>
      <c r="ABX377" s="121"/>
      <c r="ABY377" s="121"/>
      <c r="ABZ377" s="121"/>
      <c r="ACA377" s="121"/>
      <c r="ACB377" s="121"/>
      <c r="ACC377" s="121"/>
      <c r="ACD377" s="121"/>
      <c r="ACE377" s="121"/>
      <c r="ACF377" s="121"/>
      <c r="ACG377" s="121"/>
      <c r="ACH377" s="121"/>
      <c r="ACI377" s="121"/>
      <c r="ACJ377" s="121"/>
      <c r="ACK377" s="121"/>
      <c r="ACL377" s="121"/>
      <c r="ACM377" s="121"/>
      <c r="ACN377" s="121"/>
      <c r="ACO377" s="121"/>
      <c r="ACP377" s="121"/>
      <c r="ACQ377" s="121"/>
      <c r="ACR377" s="121"/>
      <c r="ACS377" s="121"/>
      <c r="ACT377" s="121"/>
      <c r="ACU377" s="121"/>
      <c r="ACV377" s="121"/>
      <c r="ACW377" s="121"/>
      <c r="ACX377" s="121"/>
      <c r="ACY377" s="121"/>
      <c r="ACZ377" s="121"/>
      <c r="ADA377" s="121"/>
    </row>
    <row r="378" spans="1:781" customFormat="1" ht="70.8" customHeight="1" x14ac:dyDescent="0.3">
      <c r="A378" s="42">
        <v>3</v>
      </c>
      <c r="B378" s="46" t="s">
        <v>1034</v>
      </c>
      <c r="C378" s="24" t="s">
        <v>640</v>
      </c>
      <c r="D378" s="25" t="s">
        <v>176</v>
      </c>
      <c r="E378" s="25" t="s">
        <v>330</v>
      </c>
      <c r="F378" s="25"/>
      <c r="G378" s="81"/>
      <c r="H378" s="25">
        <v>2</v>
      </c>
      <c r="I378" s="25" t="s">
        <v>44</v>
      </c>
      <c r="J378" s="25" t="s">
        <v>100</v>
      </c>
      <c r="K378" s="27">
        <v>1960</v>
      </c>
      <c r="L378" s="93">
        <v>1960</v>
      </c>
      <c r="M378" s="29"/>
      <c r="N378" s="30"/>
      <c r="O378" s="30"/>
      <c r="P378" s="31" t="s">
        <v>32</v>
      </c>
      <c r="Q378" s="32" t="s">
        <v>1035</v>
      </c>
      <c r="R378" s="33"/>
      <c r="S378" s="34" t="str">
        <f>C378</f>
        <v>Pb</v>
      </c>
      <c r="T378" s="35"/>
      <c r="U378" s="35"/>
      <c r="V378" s="35"/>
      <c r="W378" s="35"/>
      <c r="X378" s="35"/>
      <c r="Y378" s="35"/>
      <c r="Z378" s="35"/>
      <c r="AA378" s="1"/>
      <c r="AB378" s="36">
        <f t="shared" si="79"/>
        <v>0</v>
      </c>
      <c r="AC378" s="36">
        <f t="shared" si="80"/>
        <v>0</v>
      </c>
      <c r="AD378" s="36">
        <f t="shared" si="81"/>
        <v>0</v>
      </c>
      <c r="AE378" s="36">
        <f t="shared" si="82"/>
        <v>0</v>
      </c>
      <c r="AF378" s="37"/>
      <c r="AG378" s="37">
        <f t="shared" si="83"/>
        <v>0</v>
      </c>
      <c r="AH378" s="37">
        <f t="shared" si="84"/>
        <v>0</v>
      </c>
      <c r="AI378" s="37">
        <f t="shared" si="85"/>
        <v>0</v>
      </c>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21"/>
      <c r="EE378" s="121"/>
      <c r="EF378" s="121"/>
      <c r="EG378" s="121"/>
      <c r="EH378" s="121"/>
      <c r="EI378" s="121"/>
      <c r="EJ378" s="121"/>
      <c r="EK378" s="121"/>
      <c r="EL378" s="121"/>
      <c r="EM378" s="121"/>
      <c r="EN378" s="121"/>
      <c r="EO378" s="121"/>
      <c r="EP378" s="121"/>
      <c r="EQ378" s="121"/>
      <c r="ER378" s="121"/>
      <c r="ES378" s="121"/>
      <c r="ET378" s="121"/>
      <c r="EU378" s="121"/>
      <c r="EV378" s="121"/>
      <c r="EW378" s="121"/>
      <c r="EX378" s="121"/>
      <c r="EY378" s="121"/>
      <c r="EZ378" s="121"/>
      <c r="FA378" s="121"/>
      <c r="FB378" s="121"/>
      <c r="FC378" s="121"/>
      <c r="FD378" s="121"/>
      <c r="FE378" s="121"/>
      <c r="FF378" s="121"/>
      <c r="FG378" s="121"/>
      <c r="FH378" s="121"/>
      <c r="FI378" s="121"/>
      <c r="FJ378" s="121"/>
      <c r="FK378" s="121"/>
      <c r="FL378" s="121"/>
      <c r="FM378" s="121"/>
      <c r="FN378" s="121"/>
      <c r="FO378" s="121"/>
      <c r="FP378" s="121"/>
      <c r="FQ378" s="121"/>
      <c r="FR378" s="121"/>
      <c r="FS378" s="121"/>
      <c r="FT378" s="121"/>
      <c r="FU378" s="121"/>
      <c r="FV378" s="121"/>
      <c r="FW378" s="121"/>
      <c r="FX378" s="121"/>
      <c r="FY378" s="121"/>
      <c r="FZ378" s="121"/>
      <c r="GA378" s="121"/>
      <c r="GB378" s="121"/>
      <c r="GC378" s="121"/>
      <c r="GD378" s="121"/>
      <c r="GE378" s="121"/>
      <c r="GF378" s="121"/>
      <c r="GG378" s="121"/>
      <c r="GH378" s="121"/>
      <c r="GI378" s="121"/>
      <c r="GJ378" s="121"/>
      <c r="GK378" s="121"/>
      <c r="GL378" s="121"/>
      <c r="GM378" s="121"/>
      <c r="GN378" s="121"/>
      <c r="GO378" s="121"/>
      <c r="GP378" s="121"/>
      <c r="GQ378" s="121"/>
      <c r="GR378" s="121"/>
      <c r="GS378" s="121"/>
      <c r="GT378" s="121"/>
      <c r="GU378" s="121"/>
      <c r="GV378" s="121"/>
      <c r="GW378" s="121"/>
      <c r="GX378" s="121"/>
      <c r="GY378" s="121"/>
      <c r="GZ378" s="121"/>
      <c r="HA378" s="121"/>
      <c r="HB378" s="121"/>
      <c r="HC378" s="121"/>
      <c r="HD378" s="121"/>
      <c r="HE378" s="121"/>
      <c r="HF378" s="121"/>
      <c r="HG378" s="121"/>
      <c r="HH378" s="121"/>
      <c r="HI378" s="121"/>
      <c r="HJ378" s="121"/>
      <c r="HK378" s="121"/>
      <c r="HL378" s="121"/>
      <c r="HM378" s="121"/>
      <c r="HN378" s="121"/>
      <c r="HO378" s="121"/>
      <c r="HP378" s="121"/>
      <c r="HQ378" s="121"/>
      <c r="HR378" s="121"/>
      <c r="HS378" s="121"/>
      <c r="HT378" s="121"/>
      <c r="HU378" s="121"/>
      <c r="HV378" s="121"/>
      <c r="HW378" s="121"/>
      <c r="HX378" s="121"/>
      <c r="HY378" s="121"/>
      <c r="HZ378" s="121"/>
      <c r="IA378" s="121"/>
      <c r="IB378" s="121"/>
      <c r="IC378" s="121"/>
      <c r="ID378" s="121"/>
      <c r="IE378" s="121"/>
      <c r="IF378" s="121"/>
      <c r="IG378" s="121"/>
      <c r="IH378" s="121"/>
      <c r="II378" s="121"/>
      <c r="IJ378" s="121"/>
      <c r="IK378" s="121"/>
      <c r="IL378" s="121"/>
      <c r="IM378" s="121"/>
      <c r="IN378" s="121"/>
      <c r="IO378" s="121"/>
      <c r="IP378" s="121"/>
      <c r="IQ378" s="121"/>
      <c r="IR378" s="121"/>
      <c r="IS378" s="121"/>
      <c r="IT378" s="121"/>
      <c r="IU378" s="121"/>
      <c r="IV378" s="121"/>
      <c r="IW378" s="121"/>
      <c r="IX378" s="121"/>
      <c r="IY378" s="121"/>
      <c r="IZ378" s="121"/>
      <c r="JA378" s="121"/>
      <c r="JB378" s="121"/>
      <c r="JC378" s="121"/>
      <c r="JD378" s="121"/>
      <c r="JE378" s="121"/>
      <c r="JF378" s="121"/>
      <c r="JG378" s="121"/>
      <c r="JH378" s="121"/>
      <c r="JI378" s="121"/>
      <c r="JJ378" s="121"/>
      <c r="JK378" s="121"/>
      <c r="JL378" s="121"/>
      <c r="JM378" s="121"/>
      <c r="JN378" s="121"/>
      <c r="JO378" s="121"/>
      <c r="JP378" s="121"/>
      <c r="JQ378" s="121"/>
      <c r="JR378" s="121"/>
      <c r="JS378" s="121"/>
      <c r="JT378" s="121"/>
      <c r="JU378" s="121"/>
      <c r="JV378" s="121"/>
      <c r="JW378" s="121"/>
      <c r="JX378" s="121"/>
      <c r="JY378" s="121"/>
      <c r="JZ378" s="121"/>
      <c r="KA378" s="121"/>
      <c r="KB378" s="121"/>
      <c r="KC378" s="121"/>
      <c r="KD378" s="121"/>
      <c r="KE378" s="121"/>
      <c r="KF378" s="121"/>
      <c r="KG378" s="121"/>
      <c r="KH378" s="121"/>
      <c r="KI378" s="121"/>
      <c r="KJ378" s="121"/>
      <c r="KK378" s="121"/>
      <c r="KL378" s="121"/>
      <c r="KM378" s="121"/>
      <c r="KN378" s="121"/>
      <c r="KO378" s="121"/>
      <c r="KP378" s="121"/>
      <c r="KQ378" s="121"/>
      <c r="KR378" s="121"/>
      <c r="KS378" s="121"/>
      <c r="KT378" s="121"/>
      <c r="KU378" s="121"/>
      <c r="KV378" s="121"/>
      <c r="KW378" s="121"/>
      <c r="KX378" s="121"/>
      <c r="KY378" s="121"/>
      <c r="KZ378" s="121"/>
      <c r="LA378" s="121"/>
      <c r="LB378" s="121"/>
      <c r="LC378" s="121"/>
      <c r="LD378" s="121"/>
      <c r="LE378" s="121"/>
      <c r="LF378" s="121"/>
      <c r="LG378" s="121"/>
      <c r="LH378" s="121"/>
      <c r="LI378" s="121"/>
      <c r="LJ378" s="121"/>
      <c r="LK378" s="121"/>
      <c r="LL378" s="121"/>
      <c r="LM378" s="121"/>
      <c r="LN378" s="121"/>
      <c r="LO378" s="121"/>
      <c r="LP378" s="121"/>
      <c r="LQ378" s="121"/>
      <c r="LR378" s="121"/>
      <c r="LS378" s="121"/>
      <c r="LT378" s="121"/>
      <c r="LU378" s="121"/>
      <c r="LV378" s="121"/>
      <c r="LW378" s="121"/>
      <c r="LX378" s="121"/>
      <c r="LY378" s="121"/>
      <c r="LZ378" s="121"/>
      <c r="MA378" s="121"/>
      <c r="MB378" s="121"/>
      <c r="MC378" s="121"/>
      <c r="MD378" s="121"/>
      <c r="ME378" s="121"/>
      <c r="MF378" s="121"/>
      <c r="MG378" s="121"/>
      <c r="MH378" s="121"/>
      <c r="MI378" s="121"/>
      <c r="MJ378" s="121"/>
      <c r="MK378" s="121"/>
      <c r="ML378" s="121"/>
      <c r="MM378" s="121"/>
      <c r="MN378" s="121"/>
      <c r="MO378" s="121"/>
      <c r="MP378" s="121"/>
      <c r="MQ378" s="121"/>
      <c r="MR378" s="121"/>
      <c r="MS378" s="121"/>
      <c r="MT378" s="121"/>
      <c r="MU378" s="121"/>
      <c r="MV378" s="121"/>
      <c r="MW378" s="121"/>
      <c r="MX378" s="121"/>
      <c r="MY378" s="121"/>
      <c r="MZ378" s="121"/>
      <c r="NA378" s="121"/>
      <c r="NB378" s="121"/>
      <c r="NC378" s="121"/>
      <c r="ND378" s="121"/>
      <c r="NE378" s="121"/>
      <c r="NF378" s="121"/>
      <c r="NG378" s="121"/>
      <c r="NH378" s="121"/>
      <c r="NI378" s="121"/>
      <c r="NJ378" s="121"/>
      <c r="NK378" s="121"/>
      <c r="NL378" s="121"/>
      <c r="NM378" s="121"/>
      <c r="NN378" s="121"/>
      <c r="NO378" s="121"/>
      <c r="NP378" s="121"/>
      <c r="NQ378" s="121"/>
      <c r="NR378" s="121"/>
      <c r="NS378" s="121"/>
      <c r="NT378" s="121"/>
      <c r="NU378" s="121"/>
      <c r="NV378" s="121"/>
      <c r="NW378" s="121"/>
      <c r="NX378" s="121"/>
      <c r="NY378" s="121"/>
      <c r="NZ378" s="121"/>
      <c r="OA378" s="121"/>
      <c r="OB378" s="121"/>
      <c r="OC378" s="121"/>
      <c r="OD378" s="121"/>
      <c r="OE378" s="121"/>
      <c r="OF378" s="121"/>
      <c r="OG378" s="121"/>
      <c r="OH378" s="121"/>
      <c r="OI378" s="121"/>
      <c r="OJ378" s="121"/>
      <c r="OK378" s="121"/>
      <c r="OL378" s="121"/>
      <c r="OM378" s="121"/>
      <c r="ON378" s="121"/>
      <c r="OO378" s="121"/>
      <c r="OP378" s="121"/>
      <c r="OQ378" s="121"/>
      <c r="OR378" s="121"/>
      <c r="OS378" s="121"/>
      <c r="OT378" s="121"/>
      <c r="OU378" s="121"/>
      <c r="OV378" s="121"/>
      <c r="OW378" s="121"/>
      <c r="OX378" s="121"/>
      <c r="OY378" s="121"/>
      <c r="OZ378" s="121"/>
      <c r="PA378" s="121"/>
      <c r="PB378" s="121"/>
      <c r="PC378" s="121"/>
      <c r="PD378" s="121"/>
      <c r="PE378" s="121"/>
      <c r="PF378" s="121"/>
      <c r="PG378" s="121"/>
      <c r="PH378" s="121"/>
      <c r="PI378" s="121"/>
      <c r="PJ378" s="121"/>
      <c r="PK378" s="121"/>
      <c r="PL378" s="121"/>
      <c r="PM378" s="121"/>
      <c r="PN378" s="121"/>
      <c r="PO378" s="121"/>
      <c r="PP378" s="121"/>
      <c r="PQ378" s="121"/>
      <c r="PR378" s="121"/>
      <c r="PS378" s="121"/>
      <c r="PT378" s="121"/>
      <c r="PU378" s="121"/>
      <c r="PV378" s="121"/>
      <c r="PW378" s="121"/>
      <c r="PX378" s="121"/>
      <c r="PY378" s="121"/>
      <c r="PZ378" s="121"/>
      <c r="QA378" s="121"/>
      <c r="QB378" s="121"/>
      <c r="QC378" s="121"/>
      <c r="QD378" s="121"/>
      <c r="QE378" s="121"/>
      <c r="QF378" s="121"/>
      <c r="QG378" s="121"/>
      <c r="QH378" s="121"/>
      <c r="QI378" s="121"/>
      <c r="QJ378" s="121"/>
      <c r="QK378" s="121"/>
      <c r="QL378" s="121"/>
      <c r="QM378" s="121"/>
      <c r="QN378" s="121"/>
      <c r="QO378" s="121"/>
      <c r="QP378" s="121"/>
      <c r="QQ378" s="121"/>
      <c r="QR378" s="121"/>
      <c r="QS378" s="121"/>
      <c r="QT378" s="121"/>
      <c r="QU378" s="121"/>
      <c r="QV378" s="121"/>
      <c r="QW378" s="121"/>
      <c r="QX378" s="121"/>
      <c r="QY378" s="121"/>
      <c r="QZ378" s="121"/>
      <c r="RA378" s="121"/>
      <c r="RB378" s="121"/>
      <c r="RC378" s="121"/>
      <c r="RD378" s="121"/>
      <c r="RE378" s="121"/>
      <c r="RF378" s="121"/>
      <c r="RG378" s="121"/>
      <c r="RH378" s="121"/>
      <c r="RI378" s="121"/>
      <c r="RJ378" s="121"/>
      <c r="RK378" s="121"/>
      <c r="RL378" s="121"/>
      <c r="RM378" s="121"/>
      <c r="RN378" s="121"/>
      <c r="RO378" s="121"/>
      <c r="RP378" s="121"/>
      <c r="RQ378" s="121"/>
      <c r="RR378" s="121"/>
      <c r="RS378" s="121"/>
      <c r="RT378" s="121"/>
      <c r="RU378" s="121"/>
      <c r="RV378" s="121"/>
      <c r="RW378" s="121"/>
      <c r="RX378" s="121"/>
      <c r="RY378" s="121"/>
      <c r="RZ378" s="121"/>
      <c r="SA378" s="121"/>
      <c r="SB378" s="121"/>
      <c r="SC378" s="121"/>
      <c r="SD378" s="121"/>
      <c r="SE378" s="121"/>
      <c r="SF378" s="121"/>
      <c r="SG378" s="121"/>
      <c r="SH378" s="121"/>
      <c r="SI378" s="121"/>
      <c r="SJ378" s="121"/>
      <c r="SK378" s="121"/>
      <c r="SL378" s="121"/>
      <c r="SM378" s="121"/>
      <c r="SN378" s="121"/>
      <c r="SO378" s="121"/>
      <c r="SP378" s="121"/>
      <c r="SQ378" s="121"/>
      <c r="SR378" s="121"/>
      <c r="SS378" s="121"/>
      <c r="ST378" s="121"/>
      <c r="SU378" s="121"/>
      <c r="SV378" s="121"/>
      <c r="SW378" s="121"/>
      <c r="SX378" s="121"/>
      <c r="SY378" s="121"/>
      <c r="SZ378" s="121"/>
      <c r="TA378" s="121"/>
      <c r="TB378" s="121"/>
      <c r="TC378" s="121"/>
      <c r="TD378" s="121"/>
      <c r="TE378" s="121"/>
      <c r="TF378" s="121"/>
      <c r="TG378" s="121"/>
      <c r="TH378" s="121"/>
      <c r="TI378" s="121"/>
      <c r="TJ378" s="121"/>
      <c r="TK378" s="121"/>
      <c r="TL378" s="121"/>
      <c r="TM378" s="121"/>
      <c r="TN378" s="121"/>
      <c r="TO378" s="121"/>
      <c r="TP378" s="121"/>
      <c r="TQ378" s="121"/>
      <c r="TR378" s="121"/>
      <c r="TS378" s="121"/>
      <c r="TT378" s="121"/>
      <c r="TU378" s="121"/>
      <c r="TV378" s="121"/>
      <c r="TW378" s="121"/>
      <c r="TX378" s="121"/>
      <c r="TY378" s="121"/>
      <c r="TZ378" s="121"/>
      <c r="UA378" s="121"/>
      <c r="UB378" s="121"/>
      <c r="UC378" s="121"/>
      <c r="UD378" s="121"/>
      <c r="UE378" s="121"/>
      <c r="UF378" s="121"/>
      <c r="UG378" s="121"/>
      <c r="UH378" s="121"/>
      <c r="UI378" s="121"/>
      <c r="UJ378" s="121"/>
      <c r="UK378" s="121"/>
      <c r="UL378" s="121"/>
      <c r="UM378" s="121"/>
      <c r="UN378" s="121"/>
      <c r="UO378" s="121"/>
      <c r="UP378" s="121"/>
      <c r="UQ378" s="121"/>
      <c r="UR378" s="121"/>
      <c r="US378" s="121"/>
      <c r="UT378" s="121"/>
      <c r="UU378" s="121"/>
      <c r="UV378" s="121"/>
      <c r="UW378" s="121"/>
      <c r="UX378" s="121"/>
      <c r="UY378" s="121"/>
      <c r="UZ378" s="121"/>
      <c r="VA378" s="121"/>
      <c r="VB378" s="121"/>
      <c r="VC378" s="121"/>
      <c r="VD378" s="121"/>
      <c r="VE378" s="121"/>
      <c r="VF378" s="121"/>
      <c r="VG378" s="121"/>
      <c r="VH378" s="121"/>
      <c r="VI378" s="121"/>
      <c r="VJ378" s="121"/>
      <c r="VK378" s="121"/>
      <c r="VL378" s="121"/>
      <c r="VM378" s="121"/>
      <c r="VN378" s="121"/>
      <c r="VO378" s="121"/>
      <c r="VP378" s="121"/>
      <c r="VQ378" s="121"/>
      <c r="VR378" s="121"/>
      <c r="VS378" s="121"/>
      <c r="VT378" s="121"/>
      <c r="VU378" s="121"/>
      <c r="VV378" s="121"/>
      <c r="VW378" s="121"/>
      <c r="VX378" s="121"/>
      <c r="VY378" s="121"/>
      <c r="VZ378" s="121"/>
      <c r="WA378" s="121"/>
      <c r="WB378" s="121"/>
      <c r="WC378" s="121"/>
      <c r="WD378" s="121"/>
      <c r="WE378" s="121"/>
      <c r="WF378" s="121"/>
      <c r="WG378" s="121"/>
      <c r="WH378" s="121"/>
      <c r="WI378" s="121"/>
      <c r="WJ378" s="121"/>
      <c r="WK378" s="121"/>
      <c r="WL378" s="121"/>
      <c r="WM378" s="121"/>
      <c r="WN378" s="121"/>
      <c r="WO378" s="121"/>
      <c r="WP378" s="121"/>
      <c r="WQ378" s="121"/>
      <c r="WR378" s="121"/>
      <c r="WS378" s="121"/>
      <c r="WT378" s="121"/>
      <c r="WU378" s="121"/>
      <c r="WV378" s="121"/>
      <c r="WW378" s="121"/>
      <c r="WX378" s="121"/>
      <c r="WY378" s="121"/>
      <c r="WZ378" s="121"/>
      <c r="XA378" s="121"/>
      <c r="XB378" s="121"/>
      <c r="XC378" s="121"/>
      <c r="XD378" s="121"/>
      <c r="XE378" s="121"/>
      <c r="XF378" s="121"/>
      <c r="XG378" s="121"/>
      <c r="XH378" s="121"/>
      <c r="XI378" s="121"/>
      <c r="XJ378" s="121"/>
      <c r="XK378" s="121"/>
      <c r="XL378" s="121"/>
      <c r="XM378" s="121"/>
      <c r="XN378" s="121"/>
      <c r="XO378" s="121"/>
      <c r="XP378" s="121"/>
      <c r="XQ378" s="121"/>
      <c r="XR378" s="121"/>
      <c r="XS378" s="121"/>
      <c r="XT378" s="121"/>
      <c r="XU378" s="121"/>
      <c r="XV378" s="121"/>
      <c r="XW378" s="121"/>
      <c r="XX378" s="121"/>
      <c r="XY378" s="121"/>
      <c r="XZ378" s="121"/>
      <c r="YA378" s="121"/>
      <c r="YB378" s="121"/>
      <c r="YC378" s="121"/>
      <c r="YD378" s="121"/>
      <c r="YE378" s="121"/>
      <c r="YF378" s="121"/>
      <c r="YG378" s="121"/>
      <c r="YH378" s="121"/>
      <c r="YI378" s="121"/>
      <c r="YJ378" s="121"/>
      <c r="YK378" s="121"/>
      <c r="YL378" s="121"/>
      <c r="YM378" s="121"/>
      <c r="YN378" s="121"/>
      <c r="YO378" s="121"/>
      <c r="YP378" s="121"/>
      <c r="YQ378" s="121"/>
      <c r="YR378" s="121"/>
      <c r="YS378" s="121"/>
      <c r="YT378" s="121"/>
      <c r="YU378" s="121"/>
      <c r="YV378" s="121"/>
      <c r="YW378" s="121"/>
      <c r="YX378" s="121"/>
      <c r="YY378" s="121"/>
      <c r="YZ378" s="121"/>
      <c r="ZA378" s="121"/>
      <c r="ZB378" s="121"/>
      <c r="ZC378" s="121"/>
      <c r="ZD378" s="121"/>
      <c r="ZE378" s="121"/>
      <c r="ZF378" s="121"/>
      <c r="ZG378" s="121"/>
      <c r="ZH378" s="121"/>
      <c r="ZI378" s="121"/>
      <c r="ZJ378" s="121"/>
      <c r="ZK378" s="121"/>
      <c r="ZL378" s="121"/>
      <c r="ZM378" s="121"/>
      <c r="ZN378" s="121"/>
      <c r="ZO378" s="121"/>
      <c r="ZP378" s="121"/>
      <c r="ZQ378" s="121"/>
      <c r="ZR378" s="121"/>
      <c r="ZS378" s="121"/>
      <c r="ZT378" s="121"/>
      <c r="ZU378" s="121"/>
      <c r="ZV378" s="121"/>
      <c r="ZW378" s="121"/>
      <c r="ZX378" s="121"/>
      <c r="ZY378" s="121"/>
      <c r="ZZ378" s="121"/>
      <c r="AAA378" s="121"/>
      <c r="AAB378" s="121"/>
      <c r="AAC378" s="121"/>
      <c r="AAD378" s="121"/>
      <c r="AAE378" s="121"/>
      <c r="AAF378" s="121"/>
      <c r="AAG378" s="121"/>
      <c r="AAH378" s="121"/>
      <c r="AAI378" s="121"/>
      <c r="AAJ378" s="121"/>
      <c r="AAK378" s="121"/>
      <c r="AAL378" s="121"/>
      <c r="AAM378" s="121"/>
      <c r="AAN378" s="121"/>
      <c r="AAO378" s="121"/>
      <c r="AAP378" s="121"/>
      <c r="AAQ378" s="121"/>
      <c r="AAR378" s="121"/>
      <c r="AAS378" s="121"/>
      <c r="AAT378" s="121"/>
      <c r="AAU378" s="121"/>
      <c r="AAV378" s="121"/>
      <c r="AAW378" s="121"/>
      <c r="AAX378" s="121"/>
      <c r="AAY378" s="121"/>
      <c r="AAZ378" s="121"/>
      <c r="ABA378" s="121"/>
      <c r="ABB378" s="121"/>
      <c r="ABC378" s="121"/>
      <c r="ABD378" s="121"/>
      <c r="ABE378" s="121"/>
      <c r="ABF378" s="121"/>
      <c r="ABG378" s="121"/>
      <c r="ABH378" s="121"/>
      <c r="ABI378" s="121"/>
      <c r="ABJ378" s="121"/>
      <c r="ABK378" s="121"/>
      <c r="ABL378" s="121"/>
      <c r="ABM378" s="121"/>
      <c r="ABN378" s="121"/>
      <c r="ABO378" s="121"/>
      <c r="ABP378" s="121"/>
      <c r="ABQ378" s="121"/>
      <c r="ABR378" s="121"/>
      <c r="ABS378" s="121"/>
      <c r="ABT378" s="121"/>
      <c r="ABU378" s="121"/>
      <c r="ABV378" s="121"/>
      <c r="ABW378" s="121"/>
      <c r="ABX378" s="121"/>
      <c r="ABY378" s="121"/>
      <c r="ABZ378" s="121"/>
      <c r="ACA378" s="121"/>
      <c r="ACB378" s="121"/>
      <c r="ACC378" s="121"/>
      <c r="ACD378" s="121"/>
      <c r="ACE378" s="121"/>
      <c r="ACF378" s="121"/>
      <c r="ACG378" s="121"/>
      <c r="ACH378" s="121"/>
      <c r="ACI378" s="121"/>
      <c r="ACJ378" s="121"/>
      <c r="ACK378" s="121"/>
      <c r="ACL378" s="121"/>
      <c r="ACM378" s="121"/>
      <c r="ACN378" s="121"/>
      <c r="ACO378" s="121"/>
      <c r="ACP378" s="121"/>
      <c r="ACQ378" s="121"/>
      <c r="ACR378" s="121"/>
      <c r="ACS378" s="121"/>
      <c r="ACT378" s="121"/>
      <c r="ACU378" s="121"/>
      <c r="ACV378" s="121"/>
      <c r="ACW378" s="121"/>
      <c r="ACX378" s="121"/>
      <c r="ACY378" s="121"/>
      <c r="ACZ378" s="121"/>
      <c r="ADA378" s="121"/>
    </row>
    <row r="379" spans="1:781" s="83" customFormat="1" ht="15.6" x14ac:dyDescent="0.3">
      <c r="A379" s="42">
        <v>3</v>
      </c>
      <c r="B379" s="98" t="s">
        <v>1036</v>
      </c>
      <c r="C379" s="99" t="s">
        <v>208</v>
      </c>
      <c r="D379" s="100"/>
      <c r="E379" s="100"/>
      <c r="F379" s="100"/>
      <c r="G379" s="50"/>
      <c r="H379" s="100">
        <v>1</v>
      </c>
      <c r="I379" s="100" t="s">
        <v>44</v>
      </c>
      <c r="J379" s="100" t="s">
        <v>114</v>
      </c>
      <c r="K379" s="101">
        <v>1959</v>
      </c>
      <c r="L379" s="66">
        <v>21781</v>
      </c>
      <c r="M379" s="102">
        <v>8400</v>
      </c>
      <c r="N379" s="103"/>
      <c r="O379" s="103"/>
      <c r="P379" s="54" t="s">
        <v>32</v>
      </c>
      <c r="Q379" s="80" t="s">
        <v>1037</v>
      </c>
      <c r="R379" s="33"/>
      <c r="S379" s="34" t="str">
        <f>C379</f>
        <v>U</v>
      </c>
      <c r="T379" s="35"/>
      <c r="U379" s="35"/>
      <c r="V379" s="35"/>
      <c r="W379" s="35"/>
      <c r="X379" s="35"/>
      <c r="Y379" s="35"/>
      <c r="Z379" s="35"/>
      <c r="AA379" s="1"/>
      <c r="AB379" s="36">
        <f t="shared" si="79"/>
        <v>4.4288544082655076E-3</v>
      </c>
      <c r="AC379" s="36">
        <f t="shared" si="80"/>
        <v>0</v>
      </c>
      <c r="AD379" s="36">
        <f t="shared" si="81"/>
        <v>0</v>
      </c>
      <c r="AE379" s="36">
        <f t="shared" si="82"/>
        <v>4.4288544082655076E-3</v>
      </c>
      <c r="AF379" s="37"/>
      <c r="AG379" s="37">
        <f t="shared" si="83"/>
        <v>0</v>
      </c>
      <c r="AH379" s="37">
        <f t="shared" si="84"/>
        <v>0</v>
      </c>
      <c r="AI379" s="37">
        <f t="shared" si="85"/>
        <v>4.4288544082655076E-3</v>
      </c>
      <c r="AK379" s="137"/>
      <c r="AL379" s="137"/>
      <c r="AM379" s="137"/>
      <c r="AN379" s="137"/>
      <c r="AO379" s="137"/>
      <c r="AP379" s="137"/>
      <c r="AQ379" s="137"/>
      <c r="AR379" s="137"/>
      <c r="AS379" s="137"/>
      <c r="AT379" s="137"/>
      <c r="AU379" s="137"/>
      <c r="AV379" s="137"/>
      <c r="AW379" s="137"/>
      <c r="AX379" s="137"/>
      <c r="AY379" s="137"/>
      <c r="AZ379" s="137"/>
      <c r="BA379" s="137"/>
      <c r="BB379" s="137"/>
      <c r="BC379" s="137"/>
      <c r="BD379" s="137"/>
      <c r="BE379" s="137"/>
      <c r="BF379" s="137"/>
      <c r="BG379" s="137"/>
      <c r="BH379" s="137"/>
      <c r="BI379" s="137"/>
      <c r="BJ379" s="137"/>
      <c r="BK379" s="137"/>
      <c r="BL379" s="137"/>
      <c r="BM379" s="137"/>
      <c r="BN379" s="137"/>
      <c r="BO379" s="137"/>
      <c r="BP379" s="137"/>
      <c r="BQ379" s="137"/>
      <c r="BR379" s="137"/>
      <c r="BS379" s="137"/>
      <c r="BT379" s="137"/>
      <c r="BU379" s="137"/>
      <c r="BV379" s="137"/>
      <c r="BW379" s="137"/>
      <c r="BX379" s="137"/>
      <c r="BY379" s="137"/>
      <c r="BZ379" s="137"/>
      <c r="CA379" s="137"/>
      <c r="CB379" s="137"/>
      <c r="CC379" s="137"/>
      <c r="CD379" s="137"/>
      <c r="CE379" s="137"/>
      <c r="CF379" s="137"/>
      <c r="CG379" s="137"/>
      <c r="CH379" s="137"/>
      <c r="CI379" s="137"/>
      <c r="CJ379" s="137"/>
      <c r="CK379" s="137"/>
      <c r="CL379" s="137"/>
      <c r="CM379" s="137"/>
      <c r="CN379" s="137"/>
      <c r="CO379" s="137"/>
      <c r="CP379" s="137"/>
      <c r="CQ379" s="137"/>
      <c r="CR379" s="137"/>
      <c r="CS379" s="137"/>
      <c r="CT379" s="137"/>
      <c r="CU379" s="137"/>
      <c r="CV379" s="137"/>
      <c r="CW379" s="137"/>
      <c r="CX379" s="137"/>
      <c r="CY379" s="137"/>
      <c r="CZ379" s="137"/>
      <c r="DA379" s="137"/>
      <c r="DB379" s="137"/>
      <c r="DC379" s="137"/>
      <c r="DD379" s="137"/>
      <c r="DE379" s="137"/>
      <c r="DF379" s="137"/>
      <c r="DG379" s="137"/>
      <c r="DH379" s="137"/>
      <c r="DI379" s="137"/>
      <c r="DJ379" s="137"/>
      <c r="DK379" s="137"/>
      <c r="DL379" s="137"/>
      <c r="DM379" s="137"/>
      <c r="DN379" s="137"/>
      <c r="DO379" s="137"/>
      <c r="DP379" s="137"/>
      <c r="DQ379" s="137"/>
      <c r="DR379" s="137"/>
      <c r="DS379" s="137"/>
      <c r="DT379" s="137"/>
      <c r="DU379" s="137"/>
      <c r="DV379" s="137"/>
      <c r="DW379" s="137"/>
      <c r="DX379" s="137"/>
      <c r="DY379" s="137"/>
      <c r="DZ379" s="137"/>
      <c r="EA379" s="137"/>
      <c r="EB379" s="137"/>
      <c r="EC379" s="137"/>
      <c r="ED379" s="137"/>
      <c r="EE379" s="137"/>
      <c r="EF379" s="137"/>
      <c r="EG379" s="137"/>
      <c r="EH379" s="137"/>
      <c r="EI379" s="137"/>
      <c r="EJ379" s="137"/>
      <c r="EK379" s="137"/>
      <c r="EL379" s="137"/>
      <c r="EM379" s="137"/>
      <c r="EN379" s="137"/>
      <c r="EO379" s="137"/>
      <c r="EP379" s="137"/>
      <c r="EQ379" s="137"/>
      <c r="ER379" s="137"/>
      <c r="ES379" s="137"/>
      <c r="ET379" s="137"/>
      <c r="EU379" s="137"/>
      <c r="EV379" s="137"/>
      <c r="EW379" s="137"/>
      <c r="EX379" s="137"/>
      <c r="EY379" s="137"/>
      <c r="EZ379" s="137"/>
      <c r="FA379" s="137"/>
      <c r="FB379" s="137"/>
      <c r="FC379" s="137"/>
      <c r="FD379" s="137"/>
      <c r="FE379" s="137"/>
      <c r="FF379" s="137"/>
      <c r="FG379" s="137"/>
      <c r="FH379" s="137"/>
      <c r="FI379" s="137"/>
      <c r="FJ379" s="137"/>
      <c r="FK379" s="137"/>
      <c r="FL379" s="137"/>
      <c r="FM379" s="137"/>
      <c r="FN379" s="137"/>
      <c r="FO379" s="137"/>
      <c r="FP379" s="137"/>
      <c r="FQ379" s="137"/>
      <c r="FR379" s="137"/>
      <c r="FS379" s="137"/>
      <c r="FT379" s="137"/>
      <c r="FU379" s="137"/>
      <c r="FV379" s="137"/>
      <c r="FW379" s="137"/>
      <c r="FX379" s="137"/>
      <c r="FY379" s="137"/>
      <c r="FZ379" s="137"/>
      <c r="GA379" s="137"/>
      <c r="GB379" s="137"/>
      <c r="GC379" s="137"/>
      <c r="GD379" s="137"/>
      <c r="GE379" s="137"/>
      <c r="GF379" s="137"/>
      <c r="GG379" s="137"/>
      <c r="GH379" s="137"/>
      <c r="GI379" s="137"/>
      <c r="GJ379" s="137"/>
      <c r="GK379" s="137"/>
      <c r="GL379" s="137"/>
      <c r="GM379" s="137"/>
      <c r="GN379" s="137"/>
      <c r="GO379" s="137"/>
      <c r="GP379" s="137"/>
      <c r="GQ379" s="137"/>
      <c r="GR379" s="137"/>
      <c r="GS379" s="137"/>
      <c r="GT379" s="137"/>
      <c r="GU379" s="137"/>
      <c r="GV379" s="137"/>
      <c r="GW379" s="137"/>
      <c r="GX379" s="137"/>
      <c r="GY379" s="137"/>
      <c r="GZ379" s="137"/>
      <c r="HA379" s="137"/>
      <c r="HB379" s="137"/>
      <c r="HC379" s="137"/>
      <c r="HD379" s="137"/>
      <c r="HE379" s="137"/>
      <c r="HF379" s="137"/>
      <c r="HG379" s="137"/>
      <c r="HH379" s="137"/>
      <c r="HI379" s="137"/>
      <c r="HJ379" s="137"/>
      <c r="HK379" s="137"/>
      <c r="HL379" s="137"/>
      <c r="HM379" s="137"/>
      <c r="HN379" s="137"/>
      <c r="HO379" s="137"/>
      <c r="HP379" s="137"/>
      <c r="HQ379" s="137"/>
      <c r="HR379" s="137"/>
      <c r="HS379" s="137"/>
      <c r="HT379" s="137"/>
      <c r="HU379" s="137"/>
      <c r="HV379" s="137"/>
      <c r="HW379" s="137"/>
      <c r="HX379" s="137"/>
      <c r="HY379" s="137"/>
      <c r="HZ379" s="137"/>
      <c r="IA379" s="137"/>
      <c r="IB379" s="137"/>
      <c r="IC379" s="137"/>
      <c r="ID379" s="137"/>
      <c r="IE379" s="137"/>
      <c r="IF379" s="137"/>
      <c r="IG379" s="137"/>
      <c r="IH379" s="137"/>
      <c r="II379" s="137"/>
      <c r="IJ379" s="137"/>
      <c r="IK379" s="137"/>
      <c r="IL379" s="137"/>
      <c r="IM379" s="137"/>
      <c r="IN379" s="137"/>
      <c r="IO379" s="137"/>
      <c r="IP379" s="137"/>
      <c r="IQ379" s="137"/>
      <c r="IR379" s="137"/>
      <c r="IS379" s="137"/>
      <c r="IT379" s="137"/>
      <c r="IU379" s="137"/>
      <c r="IV379" s="137"/>
      <c r="IW379" s="137"/>
      <c r="IX379" s="137"/>
      <c r="IY379" s="137"/>
      <c r="IZ379" s="137"/>
      <c r="JA379" s="137"/>
      <c r="JB379" s="137"/>
      <c r="JC379" s="137"/>
      <c r="JD379" s="137"/>
      <c r="JE379" s="137"/>
      <c r="JF379" s="137"/>
      <c r="JG379" s="137"/>
      <c r="JH379" s="137"/>
      <c r="JI379" s="137"/>
      <c r="JJ379" s="137"/>
      <c r="JK379" s="137"/>
      <c r="JL379" s="137"/>
      <c r="JM379" s="137"/>
      <c r="JN379" s="137"/>
      <c r="JO379" s="137"/>
      <c r="JP379" s="137"/>
      <c r="JQ379" s="137"/>
      <c r="JR379" s="137"/>
      <c r="JS379" s="137"/>
      <c r="JT379" s="137"/>
      <c r="JU379" s="137"/>
      <c r="JV379" s="137"/>
      <c r="JW379" s="137"/>
      <c r="JX379" s="137"/>
      <c r="JY379" s="137"/>
      <c r="JZ379" s="137"/>
      <c r="KA379" s="137"/>
      <c r="KB379" s="137"/>
      <c r="KC379" s="137"/>
      <c r="KD379" s="137"/>
      <c r="KE379" s="137"/>
      <c r="KF379" s="137"/>
      <c r="KG379" s="137"/>
      <c r="KH379" s="137"/>
      <c r="KI379" s="137"/>
      <c r="KJ379" s="137"/>
      <c r="KK379" s="137"/>
      <c r="KL379" s="137"/>
      <c r="KM379" s="137"/>
      <c r="KN379" s="137"/>
      <c r="KO379" s="137"/>
      <c r="KP379" s="137"/>
      <c r="KQ379" s="137"/>
      <c r="KR379" s="137"/>
      <c r="KS379" s="137"/>
      <c r="KT379" s="137"/>
      <c r="KU379" s="137"/>
      <c r="KV379" s="137"/>
      <c r="KW379" s="137"/>
      <c r="KX379" s="137"/>
      <c r="KY379" s="137"/>
      <c r="KZ379" s="137"/>
      <c r="LA379" s="137"/>
      <c r="LB379" s="137"/>
      <c r="LC379" s="137"/>
      <c r="LD379" s="137"/>
      <c r="LE379" s="137"/>
      <c r="LF379" s="137"/>
      <c r="LG379" s="137"/>
      <c r="LH379" s="137"/>
      <c r="LI379" s="137"/>
      <c r="LJ379" s="137"/>
      <c r="LK379" s="137"/>
      <c r="LL379" s="137"/>
      <c r="LM379" s="137"/>
      <c r="LN379" s="137"/>
      <c r="LO379" s="137"/>
      <c r="LP379" s="137"/>
      <c r="LQ379" s="137"/>
      <c r="LR379" s="137"/>
      <c r="LS379" s="137"/>
      <c r="LT379" s="137"/>
      <c r="LU379" s="137"/>
      <c r="LV379" s="137"/>
      <c r="LW379" s="137"/>
      <c r="LX379" s="137"/>
      <c r="LY379" s="137"/>
      <c r="LZ379" s="137"/>
      <c r="MA379" s="137"/>
      <c r="MB379" s="137"/>
      <c r="MC379" s="137"/>
      <c r="MD379" s="137"/>
      <c r="ME379" s="137"/>
      <c r="MF379" s="137"/>
      <c r="MG379" s="137"/>
      <c r="MH379" s="137"/>
      <c r="MI379" s="137"/>
      <c r="MJ379" s="137"/>
      <c r="MK379" s="137"/>
      <c r="ML379" s="137"/>
      <c r="MM379" s="137"/>
      <c r="MN379" s="137"/>
      <c r="MO379" s="137"/>
      <c r="MP379" s="137"/>
      <c r="MQ379" s="137"/>
      <c r="MR379" s="137"/>
      <c r="MS379" s="137"/>
      <c r="MT379" s="137"/>
      <c r="MU379" s="137"/>
      <c r="MV379" s="137"/>
      <c r="MW379" s="137"/>
      <c r="MX379" s="137"/>
      <c r="MY379" s="137"/>
      <c r="MZ379" s="137"/>
      <c r="NA379" s="137"/>
      <c r="NB379" s="137"/>
      <c r="NC379" s="137"/>
      <c r="ND379" s="137"/>
      <c r="NE379" s="137"/>
      <c r="NF379" s="137"/>
      <c r="NG379" s="137"/>
      <c r="NH379" s="137"/>
      <c r="NI379" s="137"/>
      <c r="NJ379" s="137"/>
      <c r="NK379" s="137"/>
      <c r="NL379" s="137"/>
      <c r="NM379" s="137"/>
      <c r="NN379" s="137"/>
      <c r="NO379" s="137"/>
      <c r="NP379" s="137"/>
      <c r="NQ379" s="137"/>
      <c r="NR379" s="137"/>
      <c r="NS379" s="137"/>
      <c r="NT379" s="137"/>
      <c r="NU379" s="137"/>
      <c r="NV379" s="137"/>
      <c r="NW379" s="137"/>
      <c r="NX379" s="137"/>
      <c r="NY379" s="137"/>
      <c r="NZ379" s="137"/>
      <c r="OA379" s="137"/>
      <c r="OB379" s="137"/>
      <c r="OC379" s="137"/>
      <c r="OD379" s="137"/>
      <c r="OE379" s="137"/>
      <c r="OF379" s="137"/>
      <c r="OG379" s="137"/>
      <c r="OH379" s="137"/>
      <c r="OI379" s="137"/>
      <c r="OJ379" s="137"/>
      <c r="OK379" s="137"/>
      <c r="OL379" s="137"/>
      <c r="OM379" s="137"/>
      <c r="ON379" s="137"/>
      <c r="OO379" s="137"/>
      <c r="OP379" s="137"/>
      <c r="OQ379" s="137"/>
      <c r="OR379" s="137"/>
      <c r="OS379" s="137"/>
      <c r="OT379" s="137"/>
      <c r="OU379" s="137"/>
      <c r="OV379" s="137"/>
      <c r="OW379" s="137"/>
      <c r="OX379" s="137"/>
      <c r="OY379" s="137"/>
      <c r="OZ379" s="137"/>
      <c r="PA379" s="137"/>
      <c r="PB379" s="137"/>
      <c r="PC379" s="137"/>
      <c r="PD379" s="137"/>
      <c r="PE379" s="137"/>
      <c r="PF379" s="137"/>
      <c r="PG379" s="137"/>
      <c r="PH379" s="137"/>
      <c r="PI379" s="137"/>
      <c r="PJ379" s="137"/>
      <c r="PK379" s="137"/>
      <c r="PL379" s="137"/>
      <c r="PM379" s="137"/>
      <c r="PN379" s="137"/>
      <c r="PO379" s="137"/>
      <c r="PP379" s="137"/>
      <c r="PQ379" s="137"/>
      <c r="PR379" s="137"/>
      <c r="PS379" s="137"/>
      <c r="PT379" s="137"/>
      <c r="PU379" s="137"/>
      <c r="PV379" s="137"/>
      <c r="PW379" s="137"/>
      <c r="PX379" s="137"/>
      <c r="PY379" s="137"/>
      <c r="PZ379" s="137"/>
      <c r="QA379" s="137"/>
      <c r="QB379" s="137"/>
      <c r="QC379" s="137"/>
      <c r="QD379" s="137"/>
      <c r="QE379" s="137"/>
      <c r="QF379" s="137"/>
      <c r="QG379" s="137"/>
      <c r="QH379" s="137"/>
      <c r="QI379" s="137"/>
      <c r="QJ379" s="137"/>
      <c r="QK379" s="137"/>
      <c r="QL379" s="137"/>
      <c r="QM379" s="137"/>
      <c r="QN379" s="137"/>
      <c r="QO379" s="137"/>
      <c r="QP379" s="137"/>
      <c r="QQ379" s="137"/>
      <c r="QR379" s="137"/>
      <c r="QS379" s="137"/>
      <c r="QT379" s="137"/>
      <c r="QU379" s="137"/>
      <c r="QV379" s="137"/>
      <c r="QW379" s="137"/>
      <c r="QX379" s="137"/>
      <c r="QY379" s="137"/>
      <c r="QZ379" s="137"/>
      <c r="RA379" s="137"/>
      <c r="RB379" s="137"/>
      <c r="RC379" s="137"/>
      <c r="RD379" s="137"/>
      <c r="RE379" s="137"/>
      <c r="RF379" s="137"/>
      <c r="RG379" s="137"/>
      <c r="RH379" s="137"/>
      <c r="RI379" s="137"/>
      <c r="RJ379" s="137"/>
      <c r="RK379" s="137"/>
      <c r="RL379" s="137"/>
      <c r="RM379" s="137"/>
      <c r="RN379" s="137"/>
      <c r="RO379" s="137"/>
      <c r="RP379" s="137"/>
      <c r="RQ379" s="137"/>
      <c r="RR379" s="137"/>
      <c r="RS379" s="137"/>
      <c r="RT379" s="137"/>
      <c r="RU379" s="137"/>
      <c r="RV379" s="137"/>
      <c r="RW379" s="137"/>
      <c r="RX379" s="137"/>
      <c r="RY379" s="137"/>
      <c r="RZ379" s="137"/>
      <c r="SA379" s="137"/>
      <c r="SB379" s="137"/>
      <c r="SC379" s="137"/>
      <c r="SD379" s="137"/>
      <c r="SE379" s="137"/>
      <c r="SF379" s="137"/>
      <c r="SG379" s="137"/>
      <c r="SH379" s="137"/>
      <c r="SI379" s="137"/>
      <c r="SJ379" s="137"/>
      <c r="SK379" s="137"/>
      <c r="SL379" s="137"/>
      <c r="SM379" s="137"/>
      <c r="SN379" s="137"/>
      <c r="SO379" s="137"/>
      <c r="SP379" s="137"/>
      <c r="SQ379" s="137"/>
      <c r="SR379" s="137"/>
      <c r="SS379" s="137"/>
      <c r="ST379" s="137"/>
      <c r="SU379" s="137"/>
      <c r="SV379" s="137"/>
      <c r="SW379" s="137"/>
      <c r="SX379" s="137"/>
      <c r="SY379" s="137"/>
      <c r="SZ379" s="137"/>
      <c r="TA379" s="137"/>
      <c r="TB379" s="137"/>
      <c r="TC379" s="137"/>
      <c r="TD379" s="137"/>
      <c r="TE379" s="137"/>
      <c r="TF379" s="137"/>
      <c r="TG379" s="137"/>
      <c r="TH379" s="137"/>
      <c r="TI379" s="137"/>
      <c r="TJ379" s="137"/>
      <c r="TK379" s="137"/>
      <c r="TL379" s="137"/>
      <c r="TM379" s="137"/>
      <c r="TN379" s="137"/>
      <c r="TO379" s="137"/>
      <c r="TP379" s="137"/>
      <c r="TQ379" s="137"/>
      <c r="TR379" s="137"/>
      <c r="TS379" s="137"/>
      <c r="TT379" s="137"/>
      <c r="TU379" s="137"/>
      <c r="TV379" s="137"/>
      <c r="TW379" s="137"/>
      <c r="TX379" s="137"/>
      <c r="TY379" s="137"/>
      <c r="TZ379" s="137"/>
      <c r="UA379" s="137"/>
      <c r="UB379" s="137"/>
      <c r="UC379" s="137"/>
      <c r="UD379" s="137"/>
      <c r="UE379" s="137"/>
      <c r="UF379" s="137"/>
      <c r="UG379" s="137"/>
      <c r="UH379" s="137"/>
      <c r="UI379" s="137"/>
      <c r="UJ379" s="137"/>
      <c r="UK379" s="137"/>
      <c r="UL379" s="137"/>
      <c r="UM379" s="137"/>
      <c r="UN379" s="137"/>
      <c r="UO379" s="137"/>
      <c r="UP379" s="137"/>
      <c r="UQ379" s="137"/>
      <c r="UR379" s="137"/>
      <c r="US379" s="137"/>
      <c r="UT379" s="137"/>
      <c r="UU379" s="137"/>
      <c r="UV379" s="137"/>
      <c r="UW379" s="137"/>
      <c r="UX379" s="137"/>
      <c r="UY379" s="137"/>
      <c r="UZ379" s="137"/>
      <c r="VA379" s="137"/>
      <c r="VB379" s="137"/>
      <c r="VC379" s="137"/>
      <c r="VD379" s="137"/>
      <c r="VE379" s="137"/>
      <c r="VF379" s="137"/>
      <c r="VG379" s="137"/>
      <c r="VH379" s="137"/>
      <c r="VI379" s="137"/>
      <c r="VJ379" s="137"/>
      <c r="VK379" s="137"/>
      <c r="VL379" s="137"/>
      <c r="VM379" s="137"/>
      <c r="VN379" s="137"/>
      <c r="VO379" s="137"/>
      <c r="VP379" s="137"/>
      <c r="VQ379" s="137"/>
      <c r="VR379" s="137"/>
      <c r="VS379" s="137"/>
      <c r="VT379" s="137"/>
      <c r="VU379" s="137"/>
      <c r="VV379" s="137"/>
      <c r="VW379" s="137"/>
      <c r="VX379" s="137"/>
      <c r="VY379" s="137"/>
      <c r="VZ379" s="137"/>
      <c r="WA379" s="137"/>
      <c r="WB379" s="137"/>
      <c r="WC379" s="137"/>
      <c r="WD379" s="137"/>
      <c r="WE379" s="137"/>
      <c r="WF379" s="137"/>
      <c r="WG379" s="137"/>
      <c r="WH379" s="137"/>
      <c r="WI379" s="137"/>
      <c r="WJ379" s="137"/>
      <c r="WK379" s="137"/>
      <c r="WL379" s="137"/>
      <c r="WM379" s="137"/>
      <c r="WN379" s="137"/>
      <c r="WO379" s="137"/>
      <c r="WP379" s="137"/>
      <c r="WQ379" s="137"/>
      <c r="WR379" s="137"/>
      <c r="WS379" s="137"/>
      <c r="WT379" s="137"/>
      <c r="WU379" s="137"/>
      <c r="WV379" s="137"/>
      <c r="WW379" s="137"/>
      <c r="WX379" s="137"/>
      <c r="WY379" s="137"/>
      <c r="WZ379" s="137"/>
      <c r="XA379" s="137"/>
      <c r="XB379" s="137"/>
      <c r="XC379" s="137"/>
      <c r="XD379" s="137"/>
      <c r="XE379" s="137"/>
      <c r="XF379" s="137"/>
      <c r="XG379" s="137"/>
      <c r="XH379" s="137"/>
      <c r="XI379" s="137"/>
      <c r="XJ379" s="137"/>
      <c r="XK379" s="137"/>
      <c r="XL379" s="137"/>
      <c r="XM379" s="137"/>
      <c r="XN379" s="137"/>
      <c r="XO379" s="137"/>
      <c r="XP379" s="137"/>
      <c r="XQ379" s="137"/>
      <c r="XR379" s="137"/>
      <c r="XS379" s="137"/>
      <c r="XT379" s="137"/>
      <c r="XU379" s="137"/>
      <c r="XV379" s="137"/>
      <c r="XW379" s="137"/>
      <c r="XX379" s="137"/>
      <c r="XY379" s="137"/>
      <c r="XZ379" s="137"/>
      <c r="YA379" s="137"/>
      <c r="YB379" s="137"/>
      <c r="YC379" s="137"/>
      <c r="YD379" s="137"/>
      <c r="YE379" s="137"/>
      <c r="YF379" s="137"/>
      <c r="YG379" s="137"/>
      <c r="YH379" s="137"/>
      <c r="YI379" s="137"/>
      <c r="YJ379" s="137"/>
      <c r="YK379" s="137"/>
      <c r="YL379" s="137"/>
      <c r="YM379" s="137"/>
      <c r="YN379" s="137"/>
      <c r="YO379" s="137"/>
      <c r="YP379" s="137"/>
      <c r="YQ379" s="137"/>
      <c r="YR379" s="137"/>
      <c r="YS379" s="137"/>
      <c r="YT379" s="137"/>
      <c r="YU379" s="137"/>
      <c r="YV379" s="137"/>
      <c r="YW379" s="137"/>
      <c r="YX379" s="137"/>
      <c r="YY379" s="137"/>
      <c r="YZ379" s="137"/>
      <c r="ZA379" s="137"/>
      <c r="ZB379" s="137"/>
      <c r="ZC379" s="137"/>
      <c r="ZD379" s="137"/>
      <c r="ZE379" s="137"/>
      <c r="ZF379" s="137"/>
      <c r="ZG379" s="137"/>
      <c r="ZH379" s="137"/>
      <c r="ZI379" s="137"/>
      <c r="ZJ379" s="137"/>
      <c r="ZK379" s="137"/>
      <c r="ZL379" s="137"/>
      <c r="ZM379" s="137"/>
      <c r="ZN379" s="137"/>
      <c r="ZO379" s="137"/>
      <c r="ZP379" s="137"/>
      <c r="ZQ379" s="137"/>
      <c r="ZR379" s="137"/>
      <c r="ZS379" s="137"/>
      <c r="ZT379" s="137"/>
      <c r="ZU379" s="137"/>
      <c r="ZV379" s="137"/>
      <c r="ZW379" s="137"/>
      <c r="ZX379" s="137"/>
      <c r="ZY379" s="137"/>
      <c r="ZZ379" s="137"/>
      <c r="AAA379" s="137"/>
      <c r="AAB379" s="137"/>
      <c r="AAC379" s="137"/>
      <c r="AAD379" s="137"/>
      <c r="AAE379" s="137"/>
      <c r="AAF379" s="137"/>
      <c r="AAG379" s="137"/>
      <c r="AAH379" s="137"/>
      <c r="AAI379" s="137"/>
      <c r="AAJ379" s="137"/>
      <c r="AAK379" s="137"/>
      <c r="AAL379" s="137"/>
      <c r="AAM379" s="137"/>
      <c r="AAN379" s="137"/>
      <c r="AAO379" s="137"/>
      <c r="AAP379" s="137"/>
      <c r="AAQ379" s="137"/>
      <c r="AAR379" s="137"/>
      <c r="AAS379" s="137"/>
      <c r="AAT379" s="137"/>
      <c r="AAU379" s="137"/>
      <c r="AAV379" s="137"/>
      <c r="AAW379" s="137"/>
      <c r="AAX379" s="137"/>
      <c r="AAY379" s="137"/>
      <c r="AAZ379" s="137"/>
      <c r="ABA379" s="137"/>
      <c r="ABB379" s="137"/>
      <c r="ABC379" s="137"/>
      <c r="ABD379" s="137"/>
      <c r="ABE379" s="137"/>
      <c r="ABF379" s="137"/>
      <c r="ABG379" s="137"/>
      <c r="ABH379" s="137"/>
      <c r="ABI379" s="137"/>
      <c r="ABJ379" s="137"/>
      <c r="ABK379" s="137"/>
      <c r="ABL379" s="137"/>
      <c r="ABM379" s="137"/>
      <c r="ABN379" s="137"/>
      <c r="ABO379" s="137"/>
      <c r="ABP379" s="137"/>
      <c r="ABQ379" s="137"/>
      <c r="ABR379" s="137"/>
      <c r="ABS379" s="137"/>
      <c r="ABT379" s="137"/>
      <c r="ABU379" s="137"/>
      <c r="ABV379" s="137"/>
      <c r="ABW379" s="137"/>
      <c r="ABX379" s="137"/>
      <c r="ABY379" s="137"/>
      <c r="ABZ379" s="137"/>
      <c r="ACA379" s="137"/>
      <c r="ACB379" s="137"/>
      <c r="ACC379" s="137"/>
      <c r="ACD379" s="137"/>
      <c r="ACE379" s="137"/>
      <c r="ACF379" s="137"/>
      <c r="ACG379" s="137"/>
      <c r="ACH379" s="137"/>
      <c r="ACI379" s="137"/>
      <c r="ACJ379" s="137"/>
      <c r="ACK379" s="137"/>
      <c r="ACL379" s="137"/>
      <c r="ACM379" s="137"/>
      <c r="ACN379" s="137"/>
      <c r="ACO379" s="137"/>
      <c r="ACP379" s="137"/>
      <c r="ACQ379" s="137"/>
      <c r="ACR379" s="137"/>
      <c r="ACS379" s="137"/>
      <c r="ACT379" s="137"/>
      <c r="ACU379" s="137"/>
      <c r="ACV379" s="137"/>
      <c r="ACW379" s="137"/>
      <c r="ACX379" s="137"/>
      <c r="ACY379" s="137"/>
      <c r="ACZ379" s="137"/>
      <c r="ADA379" s="137"/>
    </row>
    <row r="380" spans="1:781" s="83" customFormat="1" ht="40.200000000000003" customHeight="1" x14ac:dyDescent="0.3">
      <c r="A380" s="40">
        <v>2</v>
      </c>
      <c r="B380" s="98" t="s">
        <v>1038</v>
      </c>
      <c r="C380" s="99" t="s">
        <v>208</v>
      </c>
      <c r="D380" s="100"/>
      <c r="E380" s="100"/>
      <c r="F380" s="100"/>
      <c r="G380" s="50">
        <v>1200000</v>
      </c>
      <c r="H380" s="100">
        <v>1</v>
      </c>
      <c r="I380" s="100" t="s">
        <v>44</v>
      </c>
      <c r="J380" s="100" t="s">
        <v>360</v>
      </c>
      <c r="K380" s="101">
        <v>1958</v>
      </c>
      <c r="L380" s="66">
        <v>21291</v>
      </c>
      <c r="M380" s="102">
        <v>600000</v>
      </c>
      <c r="N380" s="103">
        <v>40</v>
      </c>
      <c r="O380" s="103">
        <v>2</v>
      </c>
      <c r="P380" s="54" t="s">
        <v>1039</v>
      </c>
      <c r="Q380" s="80" t="s">
        <v>1040</v>
      </c>
      <c r="R380" s="33"/>
      <c r="S380" s="34" t="str">
        <f>C380</f>
        <v>U</v>
      </c>
      <c r="T380" s="35"/>
      <c r="U380" s="35"/>
      <c r="V380" s="35"/>
      <c r="W380" s="35"/>
      <c r="X380" s="35"/>
      <c r="Y380" s="35"/>
      <c r="Z380" s="35"/>
      <c r="AA380" s="1"/>
      <c r="AB380" s="36">
        <f t="shared" si="79"/>
        <v>0.31634674344753627</v>
      </c>
      <c r="AC380" s="36">
        <f t="shared" si="80"/>
        <v>1.0256410256410255</v>
      </c>
      <c r="AD380" s="36">
        <f t="shared" si="81"/>
        <v>0.14285714285714285</v>
      </c>
      <c r="AE380" s="36">
        <f t="shared" si="82"/>
        <v>1.4848449119457046</v>
      </c>
      <c r="AF380" s="37"/>
      <c r="AG380" s="37">
        <f t="shared" si="83"/>
        <v>0</v>
      </c>
      <c r="AH380" s="37">
        <f t="shared" si="84"/>
        <v>1.4848449119457046</v>
      </c>
      <c r="AI380" s="37">
        <f t="shared" si="85"/>
        <v>0</v>
      </c>
      <c r="AK380" s="137"/>
      <c r="AL380" s="137"/>
      <c r="AM380" s="137"/>
      <c r="AN380" s="137"/>
      <c r="AO380" s="137"/>
      <c r="AP380" s="137"/>
      <c r="AQ380" s="137"/>
      <c r="AR380" s="137"/>
      <c r="AS380" s="137"/>
      <c r="AT380" s="137"/>
      <c r="AU380" s="137"/>
      <c r="AV380" s="137"/>
      <c r="AW380" s="137"/>
      <c r="AX380" s="137"/>
      <c r="AY380" s="137"/>
      <c r="AZ380" s="137"/>
      <c r="BA380" s="137"/>
      <c r="BB380" s="137"/>
      <c r="BC380" s="137"/>
      <c r="BD380" s="137"/>
      <c r="BE380" s="137"/>
      <c r="BF380" s="137"/>
      <c r="BG380" s="137"/>
      <c r="BH380" s="137"/>
      <c r="BI380" s="137"/>
      <c r="BJ380" s="137"/>
      <c r="BK380" s="137"/>
      <c r="BL380" s="137"/>
      <c r="BM380" s="137"/>
      <c r="BN380" s="137"/>
      <c r="BO380" s="137"/>
      <c r="BP380" s="137"/>
      <c r="BQ380" s="137"/>
      <c r="BR380" s="137"/>
      <c r="BS380" s="137"/>
      <c r="BT380" s="137"/>
      <c r="BU380" s="137"/>
      <c r="BV380" s="137"/>
      <c r="BW380" s="137"/>
      <c r="BX380" s="137"/>
      <c r="BY380" s="137"/>
      <c r="BZ380" s="137"/>
      <c r="CA380" s="137"/>
      <c r="CB380" s="137"/>
      <c r="CC380" s="137"/>
      <c r="CD380" s="137"/>
      <c r="CE380" s="137"/>
      <c r="CF380" s="137"/>
      <c r="CG380" s="137"/>
      <c r="CH380" s="137"/>
      <c r="CI380" s="137"/>
      <c r="CJ380" s="137"/>
      <c r="CK380" s="137"/>
      <c r="CL380" s="137"/>
      <c r="CM380" s="137"/>
      <c r="CN380" s="137"/>
      <c r="CO380" s="137"/>
      <c r="CP380" s="137"/>
      <c r="CQ380" s="137"/>
      <c r="CR380" s="137"/>
      <c r="CS380" s="137"/>
      <c r="CT380" s="137"/>
      <c r="CU380" s="137"/>
      <c r="CV380" s="137"/>
      <c r="CW380" s="137"/>
      <c r="CX380" s="137"/>
      <c r="CY380" s="137"/>
      <c r="CZ380" s="137"/>
      <c r="DA380" s="137"/>
      <c r="DB380" s="137"/>
      <c r="DC380" s="137"/>
      <c r="DD380" s="137"/>
      <c r="DE380" s="137"/>
      <c r="DF380" s="137"/>
      <c r="DG380" s="137"/>
      <c r="DH380" s="137"/>
      <c r="DI380" s="137"/>
      <c r="DJ380" s="137"/>
      <c r="DK380" s="137"/>
      <c r="DL380" s="137"/>
      <c r="DM380" s="137"/>
      <c r="DN380" s="137"/>
      <c r="DO380" s="137"/>
      <c r="DP380" s="137"/>
      <c r="DQ380" s="137"/>
      <c r="DR380" s="137"/>
      <c r="DS380" s="137"/>
      <c r="DT380" s="137"/>
      <c r="DU380" s="137"/>
      <c r="DV380" s="137"/>
      <c r="DW380" s="137"/>
      <c r="DX380" s="137"/>
      <c r="DY380" s="137"/>
      <c r="DZ380" s="137"/>
      <c r="EA380" s="137"/>
      <c r="EB380" s="137"/>
      <c r="EC380" s="137"/>
      <c r="ED380" s="137"/>
      <c r="EE380" s="137"/>
      <c r="EF380" s="137"/>
      <c r="EG380" s="137"/>
      <c r="EH380" s="137"/>
      <c r="EI380" s="137"/>
      <c r="EJ380" s="137"/>
      <c r="EK380" s="137"/>
      <c r="EL380" s="137"/>
      <c r="EM380" s="137"/>
      <c r="EN380" s="137"/>
      <c r="EO380" s="137"/>
      <c r="EP380" s="137"/>
      <c r="EQ380" s="137"/>
      <c r="ER380" s="137"/>
      <c r="ES380" s="137"/>
      <c r="ET380" s="137"/>
      <c r="EU380" s="137"/>
      <c r="EV380" s="137"/>
      <c r="EW380" s="137"/>
      <c r="EX380" s="137"/>
      <c r="EY380" s="137"/>
      <c r="EZ380" s="137"/>
      <c r="FA380" s="137"/>
      <c r="FB380" s="137"/>
      <c r="FC380" s="137"/>
      <c r="FD380" s="137"/>
      <c r="FE380" s="137"/>
      <c r="FF380" s="137"/>
      <c r="FG380" s="137"/>
      <c r="FH380" s="137"/>
      <c r="FI380" s="137"/>
      <c r="FJ380" s="137"/>
      <c r="FK380" s="137"/>
      <c r="FL380" s="137"/>
      <c r="FM380" s="137"/>
      <c r="FN380" s="137"/>
      <c r="FO380" s="137"/>
      <c r="FP380" s="137"/>
      <c r="FQ380" s="137"/>
      <c r="FR380" s="137"/>
      <c r="FS380" s="137"/>
      <c r="FT380" s="137"/>
      <c r="FU380" s="137"/>
      <c r="FV380" s="137"/>
      <c r="FW380" s="137"/>
      <c r="FX380" s="137"/>
      <c r="FY380" s="137"/>
      <c r="FZ380" s="137"/>
      <c r="GA380" s="137"/>
      <c r="GB380" s="137"/>
      <c r="GC380" s="137"/>
      <c r="GD380" s="137"/>
      <c r="GE380" s="137"/>
      <c r="GF380" s="137"/>
      <c r="GG380" s="137"/>
      <c r="GH380" s="137"/>
      <c r="GI380" s="137"/>
      <c r="GJ380" s="137"/>
      <c r="GK380" s="137"/>
      <c r="GL380" s="137"/>
      <c r="GM380" s="137"/>
      <c r="GN380" s="137"/>
      <c r="GO380" s="137"/>
      <c r="GP380" s="137"/>
      <c r="GQ380" s="137"/>
      <c r="GR380" s="137"/>
      <c r="GS380" s="137"/>
      <c r="GT380" s="137"/>
      <c r="GU380" s="137"/>
      <c r="GV380" s="137"/>
      <c r="GW380" s="137"/>
      <c r="GX380" s="137"/>
      <c r="GY380" s="137"/>
      <c r="GZ380" s="137"/>
      <c r="HA380" s="137"/>
      <c r="HB380" s="137"/>
      <c r="HC380" s="137"/>
      <c r="HD380" s="137"/>
      <c r="HE380" s="137"/>
      <c r="HF380" s="137"/>
      <c r="HG380" s="137"/>
      <c r="HH380" s="137"/>
      <c r="HI380" s="137"/>
      <c r="HJ380" s="137"/>
      <c r="HK380" s="137"/>
      <c r="HL380" s="137"/>
      <c r="HM380" s="137"/>
      <c r="HN380" s="137"/>
      <c r="HO380" s="137"/>
      <c r="HP380" s="137"/>
      <c r="HQ380" s="137"/>
      <c r="HR380" s="137"/>
      <c r="HS380" s="137"/>
      <c r="HT380" s="137"/>
      <c r="HU380" s="137"/>
      <c r="HV380" s="137"/>
      <c r="HW380" s="137"/>
      <c r="HX380" s="137"/>
      <c r="HY380" s="137"/>
      <c r="HZ380" s="137"/>
      <c r="IA380" s="137"/>
      <c r="IB380" s="137"/>
      <c r="IC380" s="137"/>
      <c r="ID380" s="137"/>
      <c r="IE380" s="137"/>
      <c r="IF380" s="137"/>
      <c r="IG380" s="137"/>
      <c r="IH380" s="137"/>
      <c r="II380" s="137"/>
      <c r="IJ380" s="137"/>
      <c r="IK380" s="137"/>
      <c r="IL380" s="137"/>
      <c r="IM380" s="137"/>
      <c r="IN380" s="137"/>
      <c r="IO380" s="137"/>
      <c r="IP380" s="137"/>
      <c r="IQ380" s="137"/>
      <c r="IR380" s="137"/>
      <c r="IS380" s="137"/>
      <c r="IT380" s="137"/>
      <c r="IU380" s="137"/>
      <c r="IV380" s="137"/>
      <c r="IW380" s="137"/>
      <c r="IX380" s="137"/>
      <c r="IY380" s="137"/>
      <c r="IZ380" s="137"/>
      <c r="JA380" s="137"/>
      <c r="JB380" s="137"/>
      <c r="JC380" s="137"/>
      <c r="JD380" s="137"/>
      <c r="JE380" s="137"/>
      <c r="JF380" s="137"/>
      <c r="JG380" s="137"/>
      <c r="JH380" s="137"/>
      <c r="JI380" s="137"/>
      <c r="JJ380" s="137"/>
      <c r="JK380" s="137"/>
      <c r="JL380" s="137"/>
      <c r="JM380" s="137"/>
      <c r="JN380" s="137"/>
      <c r="JO380" s="137"/>
      <c r="JP380" s="137"/>
      <c r="JQ380" s="137"/>
      <c r="JR380" s="137"/>
      <c r="JS380" s="137"/>
      <c r="JT380" s="137"/>
      <c r="JU380" s="137"/>
      <c r="JV380" s="137"/>
      <c r="JW380" s="137"/>
      <c r="JX380" s="137"/>
      <c r="JY380" s="137"/>
      <c r="JZ380" s="137"/>
      <c r="KA380" s="137"/>
      <c r="KB380" s="137"/>
      <c r="KC380" s="137"/>
      <c r="KD380" s="137"/>
      <c r="KE380" s="137"/>
      <c r="KF380" s="137"/>
      <c r="KG380" s="137"/>
      <c r="KH380" s="137"/>
      <c r="KI380" s="137"/>
      <c r="KJ380" s="137"/>
      <c r="KK380" s="137"/>
      <c r="KL380" s="137"/>
      <c r="KM380" s="137"/>
      <c r="KN380" s="137"/>
      <c r="KO380" s="137"/>
      <c r="KP380" s="137"/>
      <c r="KQ380" s="137"/>
      <c r="KR380" s="137"/>
      <c r="KS380" s="137"/>
      <c r="KT380" s="137"/>
      <c r="KU380" s="137"/>
      <c r="KV380" s="137"/>
      <c r="KW380" s="137"/>
      <c r="KX380" s="137"/>
      <c r="KY380" s="137"/>
      <c r="KZ380" s="137"/>
      <c r="LA380" s="137"/>
      <c r="LB380" s="137"/>
      <c r="LC380" s="137"/>
      <c r="LD380" s="137"/>
      <c r="LE380" s="137"/>
      <c r="LF380" s="137"/>
      <c r="LG380" s="137"/>
      <c r="LH380" s="137"/>
      <c r="LI380" s="137"/>
      <c r="LJ380" s="137"/>
      <c r="LK380" s="137"/>
      <c r="LL380" s="137"/>
      <c r="LM380" s="137"/>
      <c r="LN380" s="137"/>
      <c r="LO380" s="137"/>
      <c r="LP380" s="137"/>
      <c r="LQ380" s="137"/>
      <c r="LR380" s="137"/>
      <c r="LS380" s="137"/>
      <c r="LT380" s="137"/>
      <c r="LU380" s="137"/>
      <c r="LV380" s="137"/>
      <c r="LW380" s="137"/>
      <c r="LX380" s="137"/>
      <c r="LY380" s="137"/>
      <c r="LZ380" s="137"/>
      <c r="MA380" s="137"/>
      <c r="MB380" s="137"/>
      <c r="MC380" s="137"/>
      <c r="MD380" s="137"/>
      <c r="ME380" s="137"/>
      <c r="MF380" s="137"/>
      <c r="MG380" s="137"/>
      <c r="MH380" s="137"/>
      <c r="MI380" s="137"/>
      <c r="MJ380" s="137"/>
      <c r="MK380" s="137"/>
      <c r="ML380" s="137"/>
      <c r="MM380" s="137"/>
      <c r="MN380" s="137"/>
      <c r="MO380" s="137"/>
      <c r="MP380" s="137"/>
      <c r="MQ380" s="137"/>
      <c r="MR380" s="137"/>
      <c r="MS380" s="137"/>
      <c r="MT380" s="137"/>
      <c r="MU380" s="137"/>
      <c r="MV380" s="137"/>
      <c r="MW380" s="137"/>
      <c r="MX380" s="137"/>
      <c r="MY380" s="137"/>
      <c r="MZ380" s="137"/>
      <c r="NA380" s="137"/>
      <c r="NB380" s="137"/>
      <c r="NC380" s="137"/>
      <c r="ND380" s="137"/>
      <c r="NE380" s="137"/>
      <c r="NF380" s="137"/>
      <c r="NG380" s="137"/>
      <c r="NH380" s="137"/>
      <c r="NI380" s="137"/>
      <c r="NJ380" s="137"/>
      <c r="NK380" s="137"/>
      <c r="NL380" s="137"/>
      <c r="NM380" s="137"/>
      <c r="NN380" s="137"/>
      <c r="NO380" s="137"/>
      <c r="NP380" s="137"/>
      <c r="NQ380" s="137"/>
      <c r="NR380" s="137"/>
      <c r="NS380" s="137"/>
      <c r="NT380" s="137"/>
      <c r="NU380" s="137"/>
      <c r="NV380" s="137"/>
      <c r="NW380" s="137"/>
      <c r="NX380" s="137"/>
      <c r="NY380" s="137"/>
      <c r="NZ380" s="137"/>
      <c r="OA380" s="137"/>
      <c r="OB380" s="137"/>
      <c r="OC380" s="137"/>
      <c r="OD380" s="137"/>
      <c r="OE380" s="137"/>
      <c r="OF380" s="137"/>
      <c r="OG380" s="137"/>
      <c r="OH380" s="137"/>
      <c r="OI380" s="137"/>
      <c r="OJ380" s="137"/>
      <c r="OK380" s="137"/>
      <c r="OL380" s="137"/>
      <c r="OM380" s="137"/>
      <c r="ON380" s="137"/>
      <c r="OO380" s="137"/>
      <c r="OP380" s="137"/>
      <c r="OQ380" s="137"/>
      <c r="OR380" s="137"/>
      <c r="OS380" s="137"/>
      <c r="OT380" s="137"/>
      <c r="OU380" s="137"/>
      <c r="OV380" s="137"/>
      <c r="OW380" s="137"/>
      <c r="OX380" s="137"/>
      <c r="OY380" s="137"/>
      <c r="OZ380" s="137"/>
      <c r="PA380" s="137"/>
      <c r="PB380" s="137"/>
      <c r="PC380" s="137"/>
      <c r="PD380" s="137"/>
      <c r="PE380" s="137"/>
      <c r="PF380" s="137"/>
      <c r="PG380" s="137"/>
      <c r="PH380" s="137"/>
      <c r="PI380" s="137"/>
      <c r="PJ380" s="137"/>
      <c r="PK380" s="137"/>
      <c r="PL380" s="137"/>
      <c r="PM380" s="137"/>
      <c r="PN380" s="137"/>
      <c r="PO380" s="137"/>
      <c r="PP380" s="137"/>
      <c r="PQ380" s="137"/>
      <c r="PR380" s="137"/>
      <c r="PS380" s="137"/>
      <c r="PT380" s="137"/>
      <c r="PU380" s="137"/>
      <c r="PV380" s="137"/>
      <c r="PW380" s="137"/>
      <c r="PX380" s="137"/>
      <c r="PY380" s="137"/>
      <c r="PZ380" s="137"/>
      <c r="QA380" s="137"/>
      <c r="QB380" s="137"/>
      <c r="QC380" s="137"/>
      <c r="QD380" s="137"/>
      <c r="QE380" s="137"/>
      <c r="QF380" s="137"/>
      <c r="QG380" s="137"/>
      <c r="QH380" s="137"/>
      <c r="QI380" s="137"/>
      <c r="QJ380" s="137"/>
      <c r="QK380" s="137"/>
      <c r="QL380" s="137"/>
      <c r="QM380" s="137"/>
      <c r="QN380" s="137"/>
      <c r="QO380" s="137"/>
      <c r="QP380" s="137"/>
      <c r="QQ380" s="137"/>
      <c r="QR380" s="137"/>
      <c r="QS380" s="137"/>
      <c r="QT380" s="137"/>
      <c r="QU380" s="137"/>
      <c r="QV380" s="137"/>
      <c r="QW380" s="137"/>
      <c r="QX380" s="137"/>
      <c r="QY380" s="137"/>
      <c r="QZ380" s="137"/>
      <c r="RA380" s="137"/>
      <c r="RB380" s="137"/>
      <c r="RC380" s="137"/>
      <c r="RD380" s="137"/>
      <c r="RE380" s="137"/>
      <c r="RF380" s="137"/>
      <c r="RG380" s="137"/>
      <c r="RH380" s="137"/>
      <c r="RI380" s="137"/>
      <c r="RJ380" s="137"/>
      <c r="RK380" s="137"/>
      <c r="RL380" s="137"/>
      <c r="RM380" s="137"/>
      <c r="RN380" s="137"/>
      <c r="RO380" s="137"/>
      <c r="RP380" s="137"/>
      <c r="RQ380" s="137"/>
      <c r="RR380" s="137"/>
      <c r="RS380" s="137"/>
      <c r="RT380" s="137"/>
      <c r="RU380" s="137"/>
      <c r="RV380" s="137"/>
      <c r="RW380" s="137"/>
      <c r="RX380" s="137"/>
      <c r="RY380" s="137"/>
      <c r="RZ380" s="137"/>
      <c r="SA380" s="137"/>
      <c r="SB380" s="137"/>
      <c r="SC380" s="137"/>
      <c r="SD380" s="137"/>
      <c r="SE380" s="137"/>
      <c r="SF380" s="137"/>
      <c r="SG380" s="137"/>
      <c r="SH380" s="137"/>
      <c r="SI380" s="137"/>
      <c r="SJ380" s="137"/>
      <c r="SK380" s="137"/>
      <c r="SL380" s="137"/>
      <c r="SM380" s="137"/>
      <c r="SN380" s="137"/>
      <c r="SO380" s="137"/>
      <c r="SP380" s="137"/>
      <c r="SQ380" s="137"/>
      <c r="SR380" s="137"/>
      <c r="SS380" s="137"/>
      <c r="ST380" s="137"/>
      <c r="SU380" s="137"/>
      <c r="SV380" s="137"/>
      <c r="SW380" s="137"/>
      <c r="SX380" s="137"/>
      <c r="SY380" s="137"/>
      <c r="SZ380" s="137"/>
      <c r="TA380" s="137"/>
      <c r="TB380" s="137"/>
      <c r="TC380" s="137"/>
      <c r="TD380" s="137"/>
      <c r="TE380" s="137"/>
      <c r="TF380" s="137"/>
      <c r="TG380" s="137"/>
      <c r="TH380" s="137"/>
      <c r="TI380" s="137"/>
      <c r="TJ380" s="137"/>
      <c r="TK380" s="137"/>
      <c r="TL380" s="137"/>
      <c r="TM380" s="137"/>
      <c r="TN380" s="137"/>
      <c r="TO380" s="137"/>
      <c r="TP380" s="137"/>
      <c r="TQ380" s="137"/>
      <c r="TR380" s="137"/>
      <c r="TS380" s="137"/>
      <c r="TT380" s="137"/>
      <c r="TU380" s="137"/>
      <c r="TV380" s="137"/>
      <c r="TW380" s="137"/>
      <c r="TX380" s="137"/>
      <c r="TY380" s="137"/>
      <c r="TZ380" s="137"/>
      <c r="UA380" s="137"/>
      <c r="UB380" s="137"/>
      <c r="UC380" s="137"/>
      <c r="UD380" s="137"/>
      <c r="UE380" s="137"/>
      <c r="UF380" s="137"/>
      <c r="UG380" s="137"/>
      <c r="UH380" s="137"/>
      <c r="UI380" s="137"/>
      <c r="UJ380" s="137"/>
      <c r="UK380" s="137"/>
      <c r="UL380" s="137"/>
      <c r="UM380" s="137"/>
      <c r="UN380" s="137"/>
      <c r="UO380" s="137"/>
      <c r="UP380" s="137"/>
      <c r="UQ380" s="137"/>
      <c r="UR380" s="137"/>
      <c r="US380" s="137"/>
      <c r="UT380" s="137"/>
      <c r="UU380" s="137"/>
      <c r="UV380" s="137"/>
      <c r="UW380" s="137"/>
      <c r="UX380" s="137"/>
      <c r="UY380" s="137"/>
      <c r="UZ380" s="137"/>
      <c r="VA380" s="137"/>
      <c r="VB380" s="137"/>
      <c r="VC380" s="137"/>
      <c r="VD380" s="137"/>
      <c r="VE380" s="137"/>
      <c r="VF380" s="137"/>
      <c r="VG380" s="137"/>
      <c r="VH380" s="137"/>
      <c r="VI380" s="137"/>
      <c r="VJ380" s="137"/>
      <c r="VK380" s="137"/>
      <c r="VL380" s="137"/>
      <c r="VM380" s="137"/>
      <c r="VN380" s="137"/>
      <c r="VO380" s="137"/>
      <c r="VP380" s="137"/>
      <c r="VQ380" s="137"/>
      <c r="VR380" s="137"/>
      <c r="VS380" s="137"/>
      <c r="VT380" s="137"/>
      <c r="VU380" s="137"/>
      <c r="VV380" s="137"/>
      <c r="VW380" s="137"/>
      <c r="VX380" s="137"/>
      <c r="VY380" s="137"/>
      <c r="VZ380" s="137"/>
      <c r="WA380" s="137"/>
      <c r="WB380" s="137"/>
      <c r="WC380" s="137"/>
      <c r="WD380" s="137"/>
      <c r="WE380" s="137"/>
      <c r="WF380" s="137"/>
      <c r="WG380" s="137"/>
      <c r="WH380" s="137"/>
      <c r="WI380" s="137"/>
      <c r="WJ380" s="137"/>
      <c r="WK380" s="137"/>
      <c r="WL380" s="137"/>
      <c r="WM380" s="137"/>
      <c r="WN380" s="137"/>
      <c r="WO380" s="137"/>
      <c r="WP380" s="137"/>
      <c r="WQ380" s="137"/>
      <c r="WR380" s="137"/>
      <c r="WS380" s="137"/>
      <c r="WT380" s="137"/>
      <c r="WU380" s="137"/>
      <c r="WV380" s="137"/>
      <c r="WW380" s="137"/>
      <c r="WX380" s="137"/>
      <c r="WY380" s="137"/>
      <c r="WZ380" s="137"/>
      <c r="XA380" s="137"/>
      <c r="XB380" s="137"/>
      <c r="XC380" s="137"/>
      <c r="XD380" s="137"/>
      <c r="XE380" s="137"/>
      <c r="XF380" s="137"/>
      <c r="XG380" s="137"/>
      <c r="XH380" s="137"/>
      <c r="XI380" s="137"/>
      <c r="XJ380" s="137"/>
      <c r="XK380" s="137"/>
      <c r="XL380" s="137"/>
      <c r="XM380" s="137"/>
      <c r="XN380" s="137"/>
      <c r="XO380" s="137"/>
      <c r="XP380" s="137"/>
      <c r="XQ380" s="137"/>
      <c r="XR380" s="137"/>
      <c r="XS380" s="137"/>
      <c r="XT380" s="137"/>
      <c r="XU380" s="137"/>
      <c r="XV380" s="137"/>
      <c r="XW380" s="137"/>
      <c r="XX380" s="137"/>
      <c r="XY380" s="137"/>
      <c r="XZ380" s="137"/>
      <c r="YA380" s="137"/>
      <c r="YB380" s="137"/>
      <c r="YC380" s="137"/>
      <c r="YD380" s="137"/>
      <c r="YE380" s="137"/>
      <c r="YF380" s="137"/>
      <c r="YG380" s="137"/>
      <c r="YH380" s="137"/>
      <c r="YI380" s="137"/>
      <c r="YJ380" s="137"/>
      <c r="YK380" s="137"/>
      <c r="YL380" s="137"/>
      <c r="YM380" s="137"/>
      <c r="YN380" s="137"/>
      <c r="YO380" s="137"/>
      <c r="YP380" s="137"/>
      <c r="YQ380" s="137"/>
      <c r="YR380" s="137"/>
      <c r="YS380" s="137"/>
      <c r="YT380" s="137"/>
      <c r="YU380" s="137"/>
      <c r="YV380" s="137"/>
      <c r="YW380" s="137"/>
      <c r="YX380" s="137"/>
      <c r="YY380" s="137"/>
      <c r="YZ380" s="137"/>
      <c r="ZA380" s="137"/>
      <c r="ZB380" s="137"/>
      <c r="ZC380" s="137"/>
      <c r="ZD380" s="137"/>
      <c r="ZE380" s="137"/>
      <c r="ZF380" s="137"/>
      <c r="ZG380" s="137"/>
      <c r="ZH380" s="137"/>
      <c r="ZI380" s="137"/>
      <c r="ZJ380" s="137"/>
      <c r="ZK380" s="137"/>
      <c r="ZL380" s="137"/>
      <c r="ZM380" s="137"/>
      <c r="ZN380" s="137"/>
      <c r="ZO380" s="137"/>
      <c r="ZP380" s="137"/>
      <c r="ZQ380" s="137"/>
      <c r="ZR380" s="137"/>
      <c r="ZS380" s="137"/>
      <c r="ZT380" s="137"/>
      <c r="ZU380" s="137"/>
      <c r="ZV380" s="137"/>
      <c r="ZW380" s="137"/>
      <c r="ZX380" s="137"/>
      <c r="ZY380" s="137"/>
      <c r="ZZ380" s="137"/>
      <c r="AAA380" s="137"/>
      <c r="AAB380" s="137"/>
      <c r="AAC380" s="137"/>
      <c r="AAD380" s="137"/>
      <c r="AAE380" s="137"/>
      <c r="AAF380" s="137"/>
      <c r="AAG380" s="137"/>
      <c r="AAH380" s="137"/>
      <c r="AAI380" s="137"/>
      <c r="AAJ380" s="137"/>
      <c r="AAK380" s="137"/>
      <c r="AAL380" s="137"/>
      <c r="AAM380" s="137"/>
      <c r="AAN380" s="137"/>
      <c r="AAO380" s="137"/>
      <c r="AAP380" s="137"/>
      <c r="AAQ380" s="137"/>
      <c r="AAR380" s="137"/>
      <c r="AAS380" s="137"/>
      <c r="AAT380" s="137"/>
      <c r="AAU380" s="137"/>
      <c r="AAV380" s="137"/>
      <c r="AAW380" s="137"/>
      <c r="AAX380" s="137"/>
      <c r="AAY380" s="137"/>
      <c r="AAZ380" s="137"/>
      <c r="ABA380" s="137"/>
      <c r="ABB380" s="137"/>
      <c r="ABC380" s="137"/>
      <c r="ABD380" s="137"/>
      <c r="ABE380" s="137"/>
      <c r="ABF380" s="137"/>
      <c r="ABG380" s="137"/>
      <c r="ABH380" s="137"/>
      <c r="ABI380" s="137"/>
      <c r="ABJ380" s="137"/>
      <c r="ABK380" s="137"/>
      <c r="ABL380" s="137"/>
      <c r="ABM380" s="137"/>
      <c r="ABN380" s="137"/>
      <c r="ABO380" s="137"/>
      <c r="ABP380" s="137"/>
      <c r="ABQ380" s="137"/>
      <c r="ABR380" s="137"/>
      <c r="ABS380" s="137"/>
      <c r="ABT380" s="137"/>
      <c r="ABU380" s="137"/>
      <c r="ABV380" s="137"/>
      <c r="ABW380" s="137"/>
      <c r="ABX380" s="137"/>
      <c r="ABY380" s="137"/>
      <c r="ABZ380" s="137"/>
      <c r="ACA380" s="137"/>
      <c r="ACB380" s="137"/>
      <c r="ACC380" s="137"/>
      <c r="ACD380" s="137"/>
      <c r="ACE380" s="137"/>
      <c r="ACF380" s="137"/>
      <c r="ACG380" s="137"/>
      <c r="ACH380" s="137"/>
      <c r="ACI380" s="137"/>
      <c r="ACJ380" s="137"/>
      <c r="ACK380" s="137"/>
      <c r="ACL380" s="137"/>
      <c r="ACM380" s="137"/>
      <c r="ACN380" s="137"/>
      <c r="ACO380" s="137"/>
      <c r="ACP380" s="137"/>
      <c r="ACQ380" s="137"/>
      <c r="ACR380" s="137"/>
      <c r="ACS380" s="137"/>
      <c r="ACT380" s="137"/>
      <c r="ACU380" s="137"/>
      <c r="ACV380" s="137"/>
      <c r="ACW380" s="137"/>
      <c r="ACX380" s="137"/>
      <c r="ACY380" s="137"/>
      <c r="ACZ380" s="137"/>
      <c r="ADA380" s="137"/>
    </row>
    <row r="381" spans="1:781" s="83" customFormat="1" ht="15.6" x14ac:dyDescent="0.3">
      <c r="A381" s="40">
        <v>2</v>
      </c>
      <c r="B381" s="98" t="s">
        <v>1041</v>
      </c>
      <c r="C381" s="99"/>
      <c r="D381" s="100"/>
      <c r="E381" s="100"/>
      <c r="F381" s="100">
        <v>60</v>
      </c>
      <c r="G381" s="50"/>
      <c r="H381" s="100">
        <v>1</v>
      </c>
      <c r="I381" s="100" t="s">
        <v>51</v>
      </c>
      <c r="J381" s="100" t="s">
        <v>360</v>
      </c>
      <c r="K381" s="101">
        <v>1956</v>
      </c>
      <c r="L381" s="118">
        <v>1956</v>
      </c>
      <c r="M381" s="102"/>
      <c r="N381" s="103"/>
      <c r="O381" s="103" t="s">
        <v>877</v>
      </c>
      <c r="P381" s="54" t="s">
        <v>1042</v>
      </c>
      <c r="Q381" s="80" t="s">
        <v>1043</v>
      </c>
      <c r="R381" s="33"/>
      <c r="S381" s="34"/>
      <c r="T381" s="35"/>
      <c r="U381" s="35"/>
      <c r="V381" s="35"/>
      <c r="W381" s="35"/>
      <c r="X381" s="35"/>
      <c r="Y381" s="35"/>
      <c r="Z381" s="35"/>
      <c r="AA381" s="1"/>
      <c r="AB381" s="36"/>
      <c r="AC381" s="36"/>
      <c r="AD381" s="36"/>
      <c r="AE381" s="36"/>
      <c r="AF381" s="37"/>
      <c r="AG381" s="37"/>
      <c r="AH381" s="37"/>
      <c r="AI381" s="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c r="BF381" s="137"/>
      <c r="BG381" s="137"/>
      <c r="BH381" s="137"/>
      <c r="BI381" s="137"/>
      <c r="BJ381" s="137"/>
      <c r="BK381" s="137"/>
      <c r="BL381" s="137"/>
      <c r="BM381" s="137"/>
      <c r="BN381" s="137"/>
      <c r="BO381" s="137"/>
      <c r="BP381" s="137"/>
      <c r="BQ381" s="137"/>
      <c r="BR381" s="137"/>
      <c r="BS381" s="137"/>
      <c r="BT381" s="137"/>
      <c r="BU381" s="137"/>
      <c r="BV381" s="137"/>
      <c r="BW381" s="137"/>
      <c r="BX381" s="137"/>
      <c r="BY381" s="137"/>
      <c r="BZ381" s="137"/>
      <c r="CA381" s="137"/>
      <c r="CB381" s="137"/>
      <c r="CC381" s="137"/>
      <c r="CD381" s="137"/>
      <c r="CE381" s="137"/>
      <c r="CF381" s="137"/>
      <c r="CG381" s="137"/>
      <c r="CH381" s="137"/>
      <c r="CI381" s="137"/>
      <c r="CJ381" s="137"/>
      <c r="CK381" s="137"/>
      <c r="CL381" s="137"/>
      <c r="CM381" s="137"/>
      <c r="CN381" s="137"/>
      <c r="CO381" s="137"/>
      <c r="CP381" s="137"/>
      <c r="CQ381" s="137"/>
      <c r="CR381" s="137"/>
      <c r="CS381" s="137"/>
      <c r="CT381" s="137"/>
      <c r="CU381" s="137"/>
      <c r="CV381" s="137"/>
      <c r="CW381" s="137"/>
      <c r="CX381" s="137"/>
      <c r="CY381" s="137"/>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37"/>
      <c r="EA381" s="137"/>
      <c r="EB381" s="137"/>
      <c r="EC381" s="137"/>
      <c r="ED381" s="137"/>
      <c r="EE381" s="137"/>
      <c r="EF381" s="137"/>
      <c r="EG381" s="137"/>
      <c r="EH381" s="137"/>
      <c r="EI381" s="137"/>
      <c r="EJ381" s="137"/>
      <c r="EK381" s="137"/>
      <c r="EL381" s="137"/>
      <c r="EM381" s="137"/>
      <c r="EN381" s="137"/>
      <c r="EO381" s="137"/>
      <c r="EP381" s="137"/>
      <c r="EQ381" s="137"/>
      <c r="ER381" s="137"/>
      <c r="ES381" s="137"/>
      <c r="ET381" s="137"/>
      <c r="EU381" s="137"/>
      <c r="EV381" s="137"/>
      <c r="EW381" s="137"/>
      <c r="EX381" s="137"/>
      <c r="EY381" s="137"/>
      <c r="EZ381" s="137"/>
      <c r="FA381" s="137"/>
      <c r="FB381" s="137"/>
      <c r="FC381" s="137"/>
      <c r="FD381" s="137"/>
      <c r="FE381" s="137"/>
      <c r="FF381" s="137"/>
      <c r="FG381" s="137"/>
      <c r="FH381" s="137"/>
      <c r="FI381" s="137"/>
      <c r="FJ381" s="137"/>
      <c r="FK381" s="137"/>
      <c r="FL381" s="137"/>
      <c r="FM381" s="137"/>
      <c r="FN381" s="137"/>
      <c r="FO381" s="137"/>
      <c r="FP381" s="137"/>
      <c r="FQ381" s="137"/>
      <c r="FR381" s="137"/>
      <c r="FS381" s="137"/>
      <c r="FT381" s="137"/>
      <c r="FU381" s="137"/>
      <c r="FV381" s="137"/>
      <c r="FW381" s="137"/>
      <c r="FX381" s="137"/>
      <c r="FY381" s="137"/>
      <c r="FZ381" s="137"/>
      <c r="GA381" s="137"/>
      <c r="GB381" s="137"/>
      <c r="GC381" s="137"/>
      <c r="GD381" s="137"/>
      <c r="GE381" s="137"/>
      <c r="GF381" s="137"/>
      <c r="GG381" s="137"/>
      <c r="GH381" s="137"/>
      <c r="GI381" s="137"/>
      <c r="GJ381" s="137"/>
      <c r="GK381" s="137"/>
      <c r="GL381" s="137"/>
      <c r="GM381" s="137"/>
      <c r="GN381" s="137"/>
      <c r="GO381" s="137"/>
      <c r="GP381" s="137"/>
      <c r="GQ381" s="137"/>
      <c r="GR381" s="137"/>
      <c r="GS381" s="137"/>
      <c r="GT381" s="137"/>
      <c r="GU381" s="137"/>
      <c r="GV381" s="137"/>
      <c r="GW381" s="137"/>
      <c r="GX381" s="137"/>
      <c r="GY381" s="137"/>
      <c r="GZ381" s="137"/>
      <c r="HA381" s="137"/>
      <c r="HB381" s="137"/>
      <c r="HC381" s="137"/>
      <c r="HD381" s="137"/>
      <c r="HE381" s="137"/>
      <c r="HF381" s="137"/>
      <c r="HG381" s="137"/>
      <c r="HH381" s="137"/>
      <c r="HI381" s="137"/>
      <c r="HJ381" s="137"/>
      <c r="HK381" s="137"/>
      <c r="HL381" s="137"/>
      <c r="HM381" s="137"/>
      <c r="HN381" s="137"/>
      <c r="HO381" s="137"/>
      <c r="HP381" s="137"/>
      <c r="HQ381" s="137"/>
      <c r="HR381" s="137"/>
      <c r="HS381" s="137"/>
      <c r="HT381" s="137"/>
      <c r="HU381" s="137"/>
      <c r="HV381" s="137"/>
      <c r="HW381" s="137"/>
      <c r="HX381" s="137"/>
      <c r="HY381" s="137"/>
      <c r="HZ381" s="137"/>
      <c r="IA381" s="137"/>
      <c r="IB381" s="137"/>
      <c r="IC381" s="137"/>
      <c r="ID381" s="137"/>
      <c r="IE381" s="137"/>
      <c r="IF381" s="137"/>
      <c r="IG381" s="137"/>
      <c r="IH381" s="137"/>
      <c r="II381" s="137"/>
      <c r="IJ381" s="137"/>
      <c r="IK381" s="137"/>
      <c r="IL381" s="137"/>
      <c r="IM381" s="137"/>
      <c r="IN381" s="137"/>
      <c r="IO381" s="137"/>
      <c r="IP381" s="137"/>
      <c r="IQ381" s="137"/>
      <c r="IR381" s="137"/>
      <c r="IS381" s="137"/>
      <c r="IT381" s="137"/>
      <c r="IU381" s="137"/>
      <c r="IV381" s="137"/>
      <c r="IW381" s="137"/>
      <c r="IX381" s="137"/>
      <c r="IY381" s="137"/>
      <c r="IZ381" s="137"/>
      <c r="JA381" s="137"/>
      <c r="JB381" s="137"/>
      <c r="JC381" s="137"/>
      <c r="JD381" s="137"/>
      <c r="JE381" s="137"/>
      <c r="JF381" s="137"/>
      <c r="JG381" s="137"/>
      <c r="JH381" s="137"/>
      <c r="JI381" s="137"/>
      <c r="JJ381" s="137"/>
      <c r="JK381" s="137"/>
      <c r="JL381" s="137"/>
      <c r="JM381" s="137"/>
      <c r="JN381" s="137"/>
      <c r="JO381" s="137"/>
      <c r="JP381" s="137"/>
      <c r="JQ381" s="137"/>
      <c r="JR381" s="137"/>
      <c r="JS381" s="137"/>
      <c r="JT381" s="137"/>
      <c r="JU381" s="137"/>
      <c r="JV381" s="137"/>
      <c r="JW381" s="137"/>
      <c r="JX381" s="137"/>
      <c r="JY381" s="137"/>
      <c r="JZ381" s="137"/>
      <c r="KA381" s="137"/>
      <c r="KB381" s="137"/>
      <c r="KC381" s="137"/>
      <c r="KD381" s="137"/>
      <c r="KE381" s="137"/>
      <c r="KF381" s="137"/>
      <c r="KG381" s="137"/>
      <c r="KH381" s="137"/>
      <c r="KI381" s="137"/>
      <c r="KJ381" s="137"/>
      <c r="KK381" s="137"/>
      <c r="KL381" s="137"/>
      <c r="KM381" s="137"/>
      <c r="KN381" s="137"/>
      <c r="KO381" s="137"/>
      <c r="KP381" s="137"/>
      <c r="KQ381" s="137"/>
      <c r="KR381" s="137"/>
      <c r="KS381" s="137"/>
      <c r="KT381" s="137"/>
      <c r="KU381" s="137"/>
      <c r="KV381" s="137"/>
      <c r="KW381" s="137"/>
      <c r="KX381" s="137"/>
      <c r="KY381" s="137"/>
      <c r="KZ381" s="137"/>
      <c r="LA381" s="137"/>
      <c r="LB381" s="137"/>
      <c r="LC381" s="137"/>
      <c r="LD381" s="137"/>
      <c r="LE381" s="137"/>
      <c r="LF381" s="137"/>
      <c r="LG381" s="137"/>
      <c r="LH381" s="137"/>
      <c r="LI381" s="137"/>
      <c r="LJ381" s="137"/>
      <c r="LK381" s="137"/>
      <c r="LL381" s="137"/>
      <c r="LM381" s="137"/>
      <c r="LN381" s="137"/>
      <c r="LO381" s="137"/>
      <c r="LP381" s="137"/>
      <c r="LQ381" s="137"/>
      <c r="LR381" s="137"/>
      <c r="LS381" s="137"/>
      <c r="LT381" s="137"/>
      <c r="LU381" s="137"/>
      <c r="LV381" s="137"/>
      <c r="LW381" s="137"/>
      <c r="LX381" s="137"/>
      <c r="LY381" s="137"/>
      <c r="LZ381" s="137"/>
      <c r="MA381" s="137"/>
      <c r="MB381" s="137"/>
      <c r="MC381" s="137"/>
      <c r="MD381" s="137"/>
      <c r="ME381" s="137"/>
      <c r="MF381" s="137"/>
      <c r="MG381" s="137"/>
      <c r="MH381" s="137"/>
      <c r="MI381" s="137"/>
      <c r="MJ381" s="137"/>
      <c r="MK381" s="137"/>
      <c r="ML381" s="137"/>
      <c r="MM381" s="137"/>
      <c r="MN381" s="137"/>
      <c r="MO381" s="137"/>
      <c r="MP381" s="137"/>
      <c r="MQ381" s="137"/>
      <c r="MR381" s="137"/>
      <c r="MS381" s="137"/>
      <c r="MT381" s="137"/>
      <c r="MU381" s="137"/>
      <c r="MV381" s="137"/>
      <c r="MW381" s="137"/>
      <c r="MX381" s="137"/>
      <c r="MY381" s="137"/>
      <c r="MZ381" s="137"/>
      <c r="NA381" s="137"/>
      <c r="NB381" s="137"/>
      <c r="NC381" s="137"/>
      <c r="ND381" s="137"/>
      <c r="NE381" s="137"/>
      <c r="NF381" s="137"/>
      <c r="NG381" s="137"/>
      <c r="NH381" s="137"/>
      <c r="NI381" s="137"/>
      <c r="NJ381" s="137"/>
      <c r="NK381" s="137"/>
      <c r="NL381" s="137"/>
      <c r="NM381" s="137"/>
      <c r="NN381" s="137"/>
      <c r="NO381" s="137"/>
      <c r="NP381" s="137"/>
      <c r="NQ381" s="137"/>
      <c r="NR381" s="137"/>
      <c r="NS381" s="137"/>
      <c r="NT381" s="137"/>
      <c r="NU381" s="137"/>
      <c r="NV381" s="137"/>
      <c r="NW381" s="137"/>
      <c r="NX381" s="137"/>
      <c r="NY381" s="137"/>
      <c r="NZ381" s="137"/>
      <c r="OA381" s="137"/>
      <c r="OB381" s="137"/>
      <c r="OC381" s="137"/>
      <c r="OD381" s="137"/>
      <c r="OE381" s="137"/>
      <c r="OF381" s="137"/>
      <c r="OG381" s="137"/>
      <c r="OH381" s="137"/>
      <c r="OI381" s="137"/>
      <c r="OJ381" s="137"/>
      <c r="OK381" s="137"/>
      <c r="OL381" s="137"/>
      <c r="OM381" s="137"/>
      <c r="ON381" s="137"/>
      <c r="OO381" s="137"/>
      <c r="OP381" s="137"/>
      <c r="OQ381" s="137"/>
      <c r="OR381" s="137"/>
      <c r="OS381" s="137"/>
      <c r="OT381" s="137"/>
      <c r="OU381" s="137"/>
      <c r="OV381" s="137"/>
      <c r="OW381" s="137"/>
      <c r="OX381" s="137"/>
      <c r="OY381" s="137"/>
      <c r="OZ381" s="137"/>
      <c r="PA381" s="137"/>
      <c r="PB381" s="137"/>
      <c r="PC381" s="137"/>
      <c r="PD381" s="137"/>
      <c r="PE381" s="137"/>
      <c r="PF381" s="137"/>
      <c r="PG381" s="137"/>
      <c r="PH381" s="137"/>
      <c r="PI381" s="137"/>
      <c r="PJ381" s="137"/>
      <c r="PK381" s="137"/>
      <c r="PL381" s="137"/>
      <c r="PM381" s="137"/>
      <c r="PN381" s="137"/>
      <c r="PO381" s="137"/>
      <c r="PP381" s="137"/>
      <c r="PQ381" s="137"/>
      <c r="PR381" s="137"/>
      <c r="PS381" s="137"/>
      <c r="PT381" s="137"/>
      <c r="PU381" s="137"/>
      <c r="PV381" s="137"/>
      <c r="PW381" s="137"/>
      <c r="PX381" s="137"/>
      <c r="PY381" s="137"/>
      <c r="PZ381" s="137"/>
      <c r="QA381" s="137"/>
      <c r="QB381" s="137"/>
      <c r="QC381" s="137"/>
      <c r="QD381" s="137"/>
      <c r="QE381" s="137"/>
      <c r="QF381" s="137"/>
      <c r="QG381" s="137"/>
      <c r="QH381" s="137"/>
      <c r="QI381" s="137"/>
      <c r="QJ381" s="137"/>
      <c r="QK381" s="137"/>
      <c r="QL381" s="137"/>
      <c r="QM381" s="137"/>
      <c r="QN381" s="137"/>
      <c r="QO381" s="137"/>
      <c r="QP381" s="137"/>
      <c r="QQ381" s="137"/>
      <c r="QR381" s="137"/>
      <c r="QS381" s="137"/>
      <c r="QT381" s="137"/>
      <c r="QU381" s="137"/>
      <c r="QV381" s="137"/>
      <c r="QW381" s="137"/>
      <c r="QX381" s="137"/>
      <c r="QY381" s="137"/>
      <c r="QZ381" s="137"/>
      <c r="RA381" s="137"/>
      <c r="RB381" s="137"/>
      <c r="RC381" s="137"/>
      <c r="RD381" s="137"/>
      <c r="RE381" s="137"/>
      <c r="RF381" s="137"/>
      <c r="RG381" s="137"/>
      <c r="RH381" s="137"/>
      <c r="RI381" s="137"/>
      <c r="RJ381" s="137"/>
      <c r="RK381" s="137"/>
      <c r="RL381" s="137"/>
      <c r="RM381" s="137"/>
      <c r="RN381" s="137"/>
      <c r="RO381" s="137"/>
      <c r="RP381" s="137"/>
      <c r="RQ381" s="137"/>
      <c r="RR381" s="137"/>
      <c r="RS381" s="137"/>
      <c r="RT381" s="137"/>
      <c r="RU381" s="137"/>
      <c r="RV381" s="137"/>
      <c r="RW381" s="137"/>
      <c r="RX381" s="137"/>
      <c r="RY381" s="137"/>
      <c r="RZ381" s="137"/>
      <c r="SA381" s="137"/>
      <c r="SB381" s="137"/>
      <c r="SC381" s="137"/>
      <c r="SD381" s="137"/>
      <c r="SE381" s="137"/>
      <c r="SF381" s="137"/>
      <c r="SG381" s="137"/>
      <c r="SH381" s="137"/>
      <c r="SI381" s="137"/>
      <c r="SJ381" s="137"/>
      <c r="SK381" s="137"/>
      <c r="SL381" s="137"/>
      <c r="SM381" s="137"/>
      <c r="SN381" s="137"/>
      <c r="SO381" s="137"/>
      <c r="SP381" s="137"/>
      <c r="SQ381" s="137"/>
      <c r="SR381" s="137"/>
      <c r="SS381" s="137"/>
      <c r="ST381" s="137"/>
      <c r="SU381" s="137"/>
      <c r="SV381" s="137"/>
      <c r="SW381" s="137"/>
      <c r="SX381" s="137"/>
      <c r="SY381" s="137"/>
      <c r="SZ381" s="137"/>
      <c r="TA381" s="137"/>
      <c r="TB381" s="137"/>
      <c r="TC381" s="137"/>
      <c r="TD381" s="137"/>
      <c r="TE381" s="137"/>
      <c r="TF381" s="137"/>
      <c r="TG381" s="137"/>
      <c r="TH381" s="137"/>
      <c r="TI381" s="137"/>
      <c r="TJ381" s="137"/>
      <c r="TK381" s="137"/>
      <c r="TL381" s="137"/>
      <c r="TM381" s="137"/>
      <c r="TN381" s="137"/>
      <c r="TO381" s="137"/>
      <c r="TP381" s="137"/>
      <c r="TQ381" s="137"/>
      <c r="TR381" s="137"/>
      <c r="TS381" s="137"/>
      <c r="TT381" s="137"/>
      <c r="TU381" s="137"/>
      <c r="TV381" s="137"/>
      <c r="TW381" s="137"/>
      <c r="TX381" s="137"/>
      <c r="TY381" s="137"/>
      <c r="TZ381" s="137"/>
      <c r="UA381" s="137"/>
      <c r="UB381" s="137"/>
      <c r="UC381" s="137"/>
      <c r="UD381" s="137"/>
      <c r="UE381" s="137"/>
      <c r="UF381" s="137"/>
      <c r="UG381" s="137"/>
      <c r="UH381" s="137"/>
      <c r="UI381" s="137"/>
      <c r="UJ381" s="137"/>
      <c r="UK381" s="137"/>
      <c r="UL381" s="137"/>
      <c r="UM381" s="137"/>
      <c r="UN381" s="137"/>
      <c r="UO381" s="137"/>
      <c r="UP381" s="137"/>
      <c r="UQ381" s="137"/>
      <c r="UR381" s="137"/>
      <c r="US381" s="137"/>
      <c r="UT381" s="137"/>
      <c r="UU381" s="137"/>
      <c r="UV381" s="137"/>
      <c r="UW381" s="137"/>
      <c r="UX381" s="137"/>
      <c r="UY381" s="137"/>
      <c r="UZ381" s="137"/>
      <c r="VA381" s="137"/>
      <c r="VB381" s="137"/>
      <c r="VC381" s="137"/>
      <c r="VD381" s="137"/>
      <c r="VE381" s="137"/>
      <c r="VF381" s="137"/>
      <c r="VG381" s="137"/>
      <c r="VH381" s="137"/>
      <c r="VI381" s="137"/>
      <c r="VJ381" s="137"/>
      <c r="VK381" s="137"/>
      <c r="VL381" s="137"/>
      <c r="VM381" s="137"/>
      <c r="VN381" s="137"/>
      <c r="VO381" s="137"/>
      <c r="VP381" s="137"/>
      <c r="VQ381" s="137"/>
      <c r="VR381" s="137"/>
      <c r="VS381" s="137"/>
      <c r="VT381" s="137"/>
      <c r="VU381" s="137"/>
      <c r="VV381" s="137"/>
      <c r="VW381" s="137"/>
      <c r="VX381" s="137"/>
      <c r="VY381" s="137"/>
      <c r="VZ381" s="137"/>
      <c r="WA381" s="137"/>
      <c r="WB381" s="137"/>
      <c r="WC381" s="137"/>
      <c r="WD381" s="137"/>
      <c r="WE381" s="137"/>
      <c r="WF381" s="137"/>
      <c r="WG381" s="137"/>
      <c r="WH381" s="137"/>
      <c r="WI381" s="137"/>
      <c r="WJ381" s="137"/>
      <c r="WK381" s="137"/>
      <c r="WL381" s="137"/>
      <c r="WM381" s="137"/>
      <c r="WN381" s="137"/>
      <c r="WO381" s="137"/>
      <c r="WP381" s="137"/>
      <c r="WQ381" s="137"/>
      <c r="WR381" s="137"/>
      <c r="WS381" s="137"/>
      <c r="WT381" s="137"/>
      <c r="WU381" s="137"/>
      <c r="WV381" s="137"/>
      <c r="WW381" s="137"/>
      <c r="WX381" s="137"/>
      <c r="WY381" s="137"/>
      <c r="WZ381" s="137"/>
      <c r="XA381" s="137"/>
      <c r="XB381" s="137"/>
      <c r="XC381" s="137"/>
      <c r="XD381" s="137"/>
      <c r="XE381" s="137"/>
      <c r="XF381" s="137"/>
      <c r="XG381" s="137"/>
      <c r="XH381" s="137"/>
      <c r="XI381" s="137"/>
      <c r="XJ381" s="137"/>
      <c r="XK381" s="137"/>
      <c r="XL381" s="137"/>
      <c r="XM381" s="137"/>
      <c r="XN381" s="137"/>
      <c r="XO381" s="137"/>
      <c r="XP381" s="137"/>
      <c r="XQ381" s="137"/>
      <c r="XR381" s="137"/>
      <c r="XS381" s="137"/>
      <c r="XT381" s="137"/>
      <c r="XU381" s="137"/>
      <c r="XV381" s="137"/>
      <c r="XW381" s="137"/>
      <c r="XX381" s="137"/>
      <c r="XY381" s="137"/>
      <c r="XZ381" s="137"/>
      <c r="YA381" s="137"/>
      <c r="YB381" s="137"/>
      <c r="YC381" s="137"/>
      <c r="YD381" s="137"/>
      <c r="YE381" s="137"/>
      <c r="YF381" s="137"/>
      <c r="YG381" s="137"/>
      <c r="YH381" s="137"/>
      <c r="YI381" s="137"/>
      <c r="YJ381" s="137"/>
      <c r="YK381" s="137"/>
      <c r="YL381" s="137"/>
      <c r="YM381" s="137"/>
      <c r="YN381" s="137"/>
      <c r="YO381" s="137"/>
      <c r="YP381" s="137"/>
      <c r="YQ381" s="137"/>
      <c r="YR381" s="137"/>
      <c r="YS381" s="137"/>
      <c r="YT381" s="137"/>
      <c r="YU381" s="137"/>
      <c r="YV381" s="137"/>
      <c r="YW381" s="137"/>
      <c r="YX381" s="137"/>
      <c r="YY381" s="137"/>
      <c r="YZ381" s="137"/>
      <c r="ZA381" s="137"/>
      <c r="ZB381" s="137"/>
      <c r="ZC381" s="137"/>
      <c r="ZD381" s="137"/>
      <c r="ZE381" s="137"/>
      <c r="ZF381" s="137"/>
      <c r="ZG381" s="137"/>
      <c r="ZH381" s="137"/>
      <c r="ZI381" s="137"/>
      <c r="ZJ381" s="137"/>
      <c r="ZK381" s="137"/>
      <c r="ZL381" s="137"/>
      <c r="ZM381" s="137"/>
      <c r="ZN381" s="137"/>
      <c r="ZO381" s="137"/>
      <c r="ZP381" s="137"/>
      <c r="ZQ381" s="137"/>
      <c r="ZR381" s="137"/>
      <c r="ZS381" s="137"/>
      <c r="ZT381" s="137"/>
      <c r="ZU381" s="137"/>
      <c r="ZV381" s="137"/>
      <c r="ZW381" s="137"/>
      <c r="ZX381" s="137"/>
      <c r="ZY381" s="137"/>
      <c r="ZZ381" s="137"/>
      <c r="AAA381" s="137"/>
      <c r="AAB381" s="137"/>
      <c r="AAC381" s="137"/>
      <c r="AAD381" s="137"/>
      <c r="AAE381" s="137"/>
      <c r="AAF381" s="137"/>
      <c r="AAG381" s="137"/>
      <c r="AAH381" s="137"/>
      <c r="AAI381" s="137"/>
      <c r="AAJ381" s="137"/>
      <c r="AAK381" s="137"/>
      <c r="AAL381" s="137"/>
      <c r="AAM381" s="137"/>
      <c r="AAN381" s="137"/>
      <c r="AAO381" s="137"/>
      <c r="AAP381" s="137"/>
      <c r="AAQ381" s="137"/>
      <c r="AAR381" s="137"/>
      <c r="AAS381" s="137"/>
      <c r="AAT381" s="137"/>
      <c r="AAU381" s="137"/>
      <c r="AAV381" s="137"/>
      <c r="AAW381" s="137"/>
      <c r="AAX381" s="137"/>
      <c r="AAY381" s="137"/>
      <c r="AAZ381" s="137"/>
      <c r="ABA381" s="137"/>
      <c r="ABB381" s="137"/>
      <c r="ABC381" s="137"/>
      <c r="ABD381" s="137"/>
      <c r="ABE381" s="137"/>
      <c r="ABF381" s="137"/>
      <c r="ABG381" s="137"/>
      <c r="ABH381" s="137"/>
      <c r="ABI381" s="137"/>
      <c r="ABJ381" s="137"/>
      <c r="ABK381" s="137"/>
      <c r="ABL381" s="137"/>
      <c r="ABM381" s="137"/>
      <c r="ABN381" s="137"/>
      <c r="ABO381" s="137"/>
      <c r="ABP381" s="137"/>
      <c r="ABQ381" s="137"/>
      <c r="ABR381" s="137"/>
      <c r="ABS381" s="137"/>
      <c r="ABT381" s="137"/>
      <c r="ABU381" s="137"/>
      <c r="ABV381" s="137"/>
      <c r="ABW381" s="137"/>
      <c r="ABX381" s="137"/>
      <c r="ABY381" s="137"/>
      <c r="ABZ381" s="137"/>
      <c r="ACA381" s="137"/>
      <c r="ACB381" s="137"/>
      <c r="ACC381" s="137"/>
      <c r="ACD381" s="137"/>
      <c r="ACE381" s="137"/>
      <c r="ACF381" s="137"/>
      <c r="ACG381" s="137"/>
      <c r="ACH381" s="137"/>
      <c r="ACI381" s="137"/>
      <c r="ACJ381" s="137"/>
      <c r="ACK381" s="137"/>
      <c r="ACL381" s="137"/>
      <c r="ACM381" s="137"/>
      <c r="ACN381" s="137"/>
      <c r="ACO381" s="137"/>
      <c r="ACP381" s="137"/>
      <c r="ACQ381" s="137"/>
      <c r="ACR381" s="137"/>
      <c r="ACS381" s="137"/>
      <c r="ACT381" s="137"/>
      <c r="ACU381" s="137"/>
      <c r="ACV381" s="137"/>
      <c r="ACW381" s="137"/>
      <c r="ACX381" s="137"/>
      <c r="ACY381" s="137"/>
      <c r="ACZ381" s="137"/>
      <c r="ADA381" s="137"/>
    </row>
    <row r="382" spans="1:781" s="83" customFormat="1" ht="36" x14ac:dyDescent="0.3">
      <c r="A382" s="42">
        <v>3</v>
      </c>
      <c r="B382" s="98" t="s">
        <v>1044</v>
      </c>
      <c r="C382" s="99" t="s">
        <v>61</v>
      </c>
      <c r="D382" s="100" t="s">
        <v>176</v>
      </c>
      <c r="E382" s="100" t="s">
        <v>194</v>
      </c>
      <c r="F382" s="100"/>
      <c r="G382" s="50"/>
      <c r="H382" s="100">
        <v>1</v>
      </c>
      <c r="I382" s="100" t="s">
        <v>44</v>
      </c>
      <c r="J382" s="100" t="s">
        <v>100</v>
      </c>
      <c r="K382" s="101">
        <v>1956</v>
      </c>
      <c r="L382" s="118">
        <v>1956</v>
      </c>
      <c r="M382" s="102"/>
      <c r="N382" s="103"/>
      <c r="O382" s="103"/>
      <c r="P382" s="54" t="s">
        <v>32</v>
      </c>
      <c r="Q382" s="80" t="s">
        <v>1045</v>
      </c>
      <c r="R382" s="33" t="s">
        <v>611</v>
      </c>
      <c r="S382" s="34" t="str">
        <f t="shared" ref="S382:S403" si="86">C382</f>
        <v>Au</v>
      </c>
      <c r="T382" s="35"/>
      <c r="U382" s="35"/>
      <c r="V382" s="35"/>
      <c r="W382" s="35"/>
      <c r="X382" s="35"/>
      <c r="Y382" s="35"/>
      <c r="Z382" s="35"/>
      <c r="AA382" s="1"/>
      <c r="AB382" s="36">
        <f>M382/1896653</f>
        <v>0</v>
      </c>
      <c r="AC382" s="36">
        <f>N382/39</f>
        <v>0</v>
      </c>
      <c r="AD382" s="36">
        <f>O382/14</f>
        <v>0</v>
      </c>
      <c r="AE382" s="36">
        <f>SUM(AB382:AD382)</f>
        <v>0</v>
      </c>
      <c r="AF382" s="37"/>
      <c r="AG382" s="37">
        <f>IF(A382=1,AE382,0)</f>
        <v>0</v>
      </c>
      <c r="AH382" s="37">
        <f>IF(A382=2,AE382,0)</f>
        <v>0</v>
      </c>
      <c r="AI382" s="37">
        <f>IF(A382=3,AE382,0)</f>
        <v>0</v>
      </c>
      <c r="AK382" s="137"/>
      <c r="AL382" s="137"/>
      <c r="AM382" s="137"/>
      <c r="AN382" s="137"/>
      <c r="AO382" s="137"/>
      <c r="AP382" s="137"/>
      <c r="AQ382" s="137"/>
      <c r="AR382" s="137"/>
      <c r="AS382" s="137"/>
      <c r="AT382" s="137"/>
      <c r="AU382" s="137"/>
      <c r="AV382" s="137"/>
      <c r="AW382" s="137"/>
      <c r="AX382" s="137"/>
      <c r="AY382" s="137"/>
      <c r="AZ382" s="137"/>
      <c r="BA382" s="137"/>
      <c r="BB382" s="137"/>
      <c r="BC382" s="137"/>
      <c r="BD382" s="137"/>
      <c r="BE382" s="137"/>
      <c r="BF382" s="137"/>
      <c r="BG382" s="137"/>
      <c r="BH382" s="137"/>
      <c r="BI382" s="137"/>
      <c r="BJ382" s="137"/>
      <c r="BK382" s="137"/>
      <c r="BL382" s="137"/>
      <c r="BM382" s="137"/>
      <c r="BN382" s="137"/>
      <c r="BO382" s="137"/>
      <c r="BP382" s="137"/>
      <c r="BQ382" s="137"/>
      <c r="BR382" s="137"/>
      <c r="BS382" s="137"/>
      <c r="BT382" s="137"/>
      <c r="BU382" s="137"/>
      <c r="BV382" s="137"/>
      <c r="BW382" s="137"/>
      <c r="BX382" s="137"/>
      <c r="BY382" s="137"/>
      <c r="BZ382" s="137"/>
      <c r="CA382" s="137"/>
      <c r="CB382" s="137"/>
      <c r="CC382" s="137"/>
      <c r="CD382" s="137"/>
      <c r="CE382" s="137"/>
      <c r="CF382" s="137"/>
      <c r="CG382" s="137"/>
      <c r="CH382" s="137"/>
      <c r="CI382" s="137"/>
      <c r="CJ382" s="137"/>
      <c r="CK382" s="137"/>
      <c r="CL382" s="137"/>
      <c r="CM382" s="137"/>
      <c r="CN382" s="137"/>
      <c r="CO382" s="137"/>
      <c r="CP382" s="137"/>
      <c r="CQ382" s="137"/>
      <c r="CR382" s="137"/>
      <c r="CS382" s="137"/>
      <c r="CT382" s="137"/>
      <c r="CU382" s="137"/>
      <c r="CV382" s="137"/>
      <c r="CW382" s="137"/>
      <c r="CX382" s="137"/>
      <c r="CY382" s="137"/>
      <c r="CZ382" s="137"/>
      <c r="DA382" s="137"/>
      <c r="DB382" s="137"/>
      <c r="DC382" s="137"/>
      <c r="DD382" s="137"/>
      <c r="DE382" s="137"/>
      <c r="DF382" s="137"/>
      <c r="DG382" s="137"/>
      <c r="DH382" s="137"/>
      <c r="DI382" s="137"/>
      <c r="DJ382" s="137"/>
      <c r="DK382" s="137"/>
      <c r="DL382" s="137"/>
      <c r="DM382" s="137"/>
      <c r="DN382" s="137"/>
      <c r="DO382" s="137"/>
      <c r="DP382" s="137"/>
      <c r="DQ382" s="137"/>
      <c r="DR382" s="137"/>
      <c r="DS382" s="137"/>
      <c r="DT382" s="137"/>
      <c r="DU382" s="137"/>
      <c r="DV382" s="137"/>
      <c r="DW382" s="137"/>
      <c r="DX382" s="137"/>
      <c r="DY382" s="137"/>
      <c r="DZ382" s="137"/>
      <c r="EA382" s="137"/>
      <c r="EB382" s="137"/>
      <c r="EC382" s="137"/>
      <c r="ED382" s="137"/>
      <c r="EE382" s="137"/>
      <c r="EF382" s="137"/>
      <c r="EG382" s="137"/>
      <c r="EH382" s="137"/>
      <c r="EI382" s="137"/>
      <c r="EJ382" s="137"/>
      <c r="EK382" s="137"/>
      <c r="EL382" s="137"/>
      <c r="EM382" s="137"/>
      <c r="EN382" s="137"/>
      <c r="EO382" s="137"/>
      <c r="EP382" s="137"/>
      <c r="EQ382" s="137"/>
      <c r="ER382" s="137"/>
      <c r="ES382" s="137"/>
      <c r="ET382" s="137"/>
      <c r="EU382" s="137"/>
      <c r="EV382" s="137"/>
      <c r="EW382" s="137"/>
      <c r="EX382" s="137"/>
      <c r="EY382" s="137"/>
      <c r="EZ382" s="137"/>
      <c r="FA382" s="137"/>
      <c r="FB382" s="137"/>
      <c r="FC382" s="137"/>
      <c r="FD382" s="137"/>
      <c r="FE382" s="137"/>
      <c r="FF382" s="137"/>
      <c r="FG382" s="137"/>
      <c r="FH382" s="137"/>
      <c r="FI382" s="137"/>
      <c r="FJ382" s="137"/>
      <c r="FK382" s="137"/>
      <c r="FL382" s="137"/>
      <c r="FM382" s="137"/>
      <c r="FN382" s="137"/>
      <c r="FO382" s="137"/>
      <c r="FP382" s="137"/>
      <c r="FQ382" s="137"/>
      <c r="FR382" s="137"/>
      <c r="FS382" s="137"/>
      <c r="FT382" s="137"/>
      <c r="FU382" s="137"/>
      <c r="FV382" s="137"/>
      <c r="FW382" s="137"/>
      <c r="FX382" s="137"/>
      <c r="FY382" s="137"/>
      <c r="FZ382" s="137"/>
      <c r="GA382" s="137"/>
      <c r="GB382" s="137"/>
      <c r="GC382" s="137"/>
      <c r="GD382" s="137"/>
      <c r="GE382" s="137"/>
      <c r="GF382" s="137"/>
      <c r="GG382" s="137"/>
      <c r="GH382" s="137"/>
      <c r="GI382" s="137"/>
      <c r="GJ382" s="137"/>
      <c r="GK382" s="137"/>
      <c r="GL382" s="137"/>
      <c r="GM382" s="137"/>
      <c r="GN382" s="137"/>
      <c r="GO382" s="137"/>
      <c r="GP382" s="137"/>
      <c r="GQ382" s="137"/>
      <c r="GR382" s="137"/>
      <c r="GS382" s="137"/>
      <c r="GT382" s="137"/>
      <c r="GU382" s="137"/>
      <c r="GV382" s="137"/>
      <c r="GW382" s="137"/>
      <c r="GX382" s="137"/>
      <c r="GY382" s="137"/>
      <c r="GZ382" s="137"/>
      <c r="HA382" s="137"/>
      <c r="HB382" s="137"/>
      <c r="HC382" s="137"/>
      <c r="HD382" s="137"/>
      <c r="HE382" s="137"/>
      <c r="HF382" s="137"/>
      <c r="HG382" s="137"/>
      <c r="HH382" s="137"/>
      <c r="HI382" s="137"/>
      <c r="HJ382" s="137"/>
      <c r="HK382" s="137"/>
      <c r="HL382" s="137"/>
      <c r="HM382" s="137"/>
      <c r="HN382" s="137"/>
      <c r="HO382" s="137"/>
      <c r="HP382" s="137"/>
      <c r="HQ382" s="137"/>
      <c r="HR382" s="137"/>
      <c r="HS382" s="137"/>
      <c r="HT382" s="137"/>
      <c r="HU382" s="137"/>
      <c r="HV382" s="137"/>
      <c r="HW382" s="137"/>
      <c r="HX382" s="137"/>
      <c r="HY382" s="137"/>
      <c r="HZ382" s="137"/>
      <c r="IA382" s="137"/>
      <c r="IB382" s="137"/>
      <c r="IC382" s="137"/>
      <c r="ID382" s="137"/>
      <c r="IE382" s="137"/>
      <c r="IF382" s="137"/>
      <c r="IG382" s="137"/>
      <c r="IH382" s="137"/>
      <c r="II382" s="137"/>
      <c r="IJ382" s="137"/>
      <c r="IK382" s="137"/>
      <c r="IL382" s="137"/>
      <c r="IM382" s="137"/>
      <c r="IN382" s="137"/>
      <c r="IO382" s="137"/>
      <c r="IP382" s="137"/>
      <c r="IQ382" s="137"/>
      <c r="IR382" s="137"/>
      <c r="IS382" s="137"/>
      <c r="IT382" s="137"/>
      <c r="IU382" s="137"/>
      <c r="IV382" s="137"/>
      <c r="IW382" s="137"/>
      <c r="IX382" s="137"/>
      <c r="IY382" s="137"/>
      <c r="IZ382" s="137"/>
      <c r="JA382" s="137"/>
      <c r="JB382" s="137"/>
      <c r="JC382" s="137"/>
      <c r="JD382" s="137"/>
      <c r="JE382" s="137"/>
      <c r="JF382" s="137"/>
      <c r="JG382" s="137"/>
      <c r="JH382" s="137"/>
      <c r="JI382" s="137"/>
      <c r="JJ382" s="137"/>
      <c r="JK382" s="137"/>
      <c r="JL382" s="137"/>
      <c r="JM382" s="137"/>
      <c r="JN382" s="137"/>
      <c r="JO382" s="137"/>
      <c r="JP382" s="137"/>
      <c r="JQ382" s="137"/>
      <c r="JR382" s="137"/>
      <c r="JS382" s="137"/>
      <c r="JT382" s="137"/>
      <c r="JU382" s="137"/>
      <c r="JV382" s="137"/>
      <c r="JW382" s="137"/>
      <c r="JX382" s="137"/>
      <c r="JY382" s="137"/>
      <c r="JZ382" s="137"/>
      <c r="KA382" s="137"/>
      <c r="KB382" s="137"/>
      <c r="KC382" s="137"/>
      <c r="KD382" s="137"/>
      <c r="KE382" s="137"/>
      <c r="KF382" s="137"/>
      <c r="KG382" s="137"/>
      <c r="KH382" s="137"/>
      <c r="KI382" s="137"/>
      <c r="KJ382" s="137"/>
      <c r="KK382" s="137"/>
      <c r="KL382" s="137"/>
      <c r="KM382" s="137"/>
      <c r="KN382" s="137"/>
      <c r="KO382" s="137"/>
      <c r="KP382" s="137"/>
      <c r="KQ382" s="137"/>
      <c r="KR382" s="137"/>
      <c r="KS382" s="137"/>
      <c r="KT382" s="137"/>
      <c r="KU382" s="137"/>
      <c r="KV382" s="137"/>
      <c r="KW382" s="137"/>
      <c r="KX382" s="137"/>
      <c r="KY382" s="137"/>
      <c r="KZ382" s="137"/>
      <c r="LA382" s="137"/>
      <c r="LB382" s="137"/>
      <c r="LC382" s="137"/>
      <c r="LD382" s="137"/>
      <c r="LE382" s="137"/>
      <c r="LF382" s="137"/>
      <c r="LG382" s="137"/>
      <c r="LH382" s="137"/>
      <c r="LI382" s="137"/>
      <c r="LJ382" s="137"/>
      <c r="LK382" s="137"/>
      <c r="LL382" s="137"/>
      <c r="LM382" s="137"/>
      <c r="LN382" s="137"/>
      <c r="LO382" s="137"/>
      <c r="LP382" s="137"/>
      <c r="LQ382" s="137"/>
      <c r="LR382" s="137"/>
      <c r="LS382" s="137"/>
      <c r="LT382" s="137"/>
      <c r="LU382" s="137"/>
      <c r="LV382" s="137"/>
      <c r="LW382" s="137"/>
      <c r="LX382" s="137"/>
      <c r="LY382" s="137"/>
      <c r="LZ382" s="137"/>
      <c r="MA382" s="137"/>
      <c r="MB382" s="137"/>
      <c r="MC382" s="137"/>
      <c r="MD382" s="137"/>
      <c r="ME382" s="137"/>
      <c r="MF382" s="137"/>
      <c r="MG382" s="137"/>
      <c r="MH382" s="137"/>
      <c r="MI382" s="137"/>
      <c r="MJ382" s="137"/>
      <c r="MK382" s="137"/>
      <c r="ML382" s="137"/>
      <c r="MM382" s="137"/>
      <c r="MN382" s="137"/>
      <c r="MO382" s="137"/>
      <c r="MP382" s="137"/>
      <c r="MQ382" s="137"/>
      <c r="MR382" s="137"/>
      <c r="MS382" s="137"/>
      <c r="MT382" s="137"/>
      <c r="MU382" s="137"/>
      <c r="MV382" s="137"/>
      <c r="MW382" s="137"/>
      <c r="MX382" s="137"/>
      <c r="MY382" s="137"/>
      <c r="MZ382" s="137"/>
      <c r="NA382" s="137"/>
      <c r="NB382" s="137"/>
      <c r="NC382" s="137"/>
      <c r="ND382" s="137"/>
      <c r="NE382" s="137"/>
      <c r="NF382" s="137"/>
      <c r="NG382" s="137"/>
      <c r="NH382" s="137"/>
      <c r="NI382" s="137"/>
      <c r="NJ382" s="137"/>
      <c r="NK382" s="137"/>
      <c r="NL382" s="137"/>
      <c r="NM382" s="137"/>
      <c r="NN382" s="137"/>
      <c r="NO382" s="137"/>
      <c r="NP382" s="137"/>
      <c r="NQ382" s="137"/>
      <c r="NR382" s="137"/>
      <c r="NS382" s="137"/>
      <c r="NT382" s="137"/>
      <c r="NU382" s="137"/>
      <c r="NV382" s="137"/>
      <c r="NW382" s="137"/>
      <c r="NX382" s="137"/>
      <c r="NY382" s="137"/>
      <c r="NZ382" s="137"/>
      <c r="OA382" s="137"/>
      <c r="OB382" s="137"/>
      <c r="OC382" s="137"/>
      <c r="OD382" s="137"/>
      <c r="OE382" s="137"/>
      <c r="OF382" s="137"/>
      <c r="OG382" s="137"/>
      <c r="OH382" s="137"/>
      <c r="OI382" s="137"/>
      <c r="OJ382" s="137"/>
      <c r="OK382" s="137"/>
      <c r="OL382" s="137"/>
      <c r="OM382" s="137"/>
      <c r="ON382" s="137"/>
      <c r="OO382" s="137"/>
      <c r="OP382" s="137"/>
      <c r="OQ382" s="137"/>
      <c r="OR382" s="137"/>
      <c r="OS382" s="137"/>
      <c r="OT382" s="137"/>
      <c r="OU382" s="137"/>
      <c r="OV382" s="137"/>
      <c r="OW382" s="137"/>
      <c r="OX382" s="137"/>
      <c r="OY382" s="137"/>
      <c r="OZ382" s="137"/>
      <c r="PA382" s="137"/>
      <c r="PB382" s="137"/>
      <c r="PC382" s="137"/>
      <c r="PD382" s="137"/>
      <c r="PE382" s="137"/>
      <c r="PF382" s="137"/>
      <c r="PG382" s="137"/>
      <c r="PH382" s="137"/>
      <c r="PI382" s="137"/>
      <c r="PJ382" s="137"/>
      <c r="PK382" s="137"/>
      <c r="PL382" s="137"/>
      <c r="PM382" s="137"/>
      <c r="PN382" s="137"/>
      <c r="PO382" s="137"/>
      <c r="PP382" s="137"/>
      <c r="PQ382" s="137"/>
      <c r="PR382" s="137"/>
      <c r="PS382" s="137"/>
      <c r="PT382" s="137"/>
      <c r="PU382" s="137"/>
      <c r="PV382" s="137"/>
      <c r="PW382" s="137"/>
      <c r="PX382" s="137"/>
      <c r="PY382" s="137"/>
      <c r="PZ382" s="137"/>
      <c r="QA382" s="137"/>
      <c r="QB382" s="137"/>
      <c r="QC382" s="137"/>
      <c r="QD382" s="137"/>
      <c r="QE382" s="137"/>
      <c r="QF382" s="137"/>
      <c r="QG382" s="137"/>
      <c r="QH382" s="137"/>
      <c r="QI382" s="137"/>
      <c r="QJ382" s="137"/>
      <c r="QK382" s="137"/>
      <c r="QL382" s="137"/>
      <c r="QM382" s="137"/>
      <c r="QN382" s="137"/>
      <c r="QO382" s="137"/>
      <c r="QP382" s="137"/>
      <c r="QQ382" s="137"/>
      <c r="QR382" s="137"/>
      <c r="QS382" s="137"/>
      <c r="QT382" s="137"/>
      <c r="QU382" s="137"/>
      <c r="QV382" s="137"/>
      <c r="QW382" s="137"/>
      <c r="QX382" s="137"/>
      <c r="QY382" s="137"/>
      <c r="QZ382" s="137"/>
      <c r="RA382" s="137"/>
      <c r="RB382" s="137"/>
      <c r="RC382" s="137"/>
      <c r="RD382" s="137"/>
      <c r="RE382" s="137"/>
      <c r="RF382" s="137"/>
      <c r="RG382" s="137"/>
      <c r="RH382" s="137"/>
      <c r="RI382" s="137"/>
      <c r="RJ382" s="137"/>
      <c r="RK382" s="137"/>
      <c r="RL382" s="137"/>
      <c r="RM382" s="137"/>
      <c r="RN382" s="137"/>
      <c r="RO382" s="137"/>
      <c r="RP382" s="137"/>
      <c r="RQ382" s="137"/>
      <c r="RR382" s="137"/>
      <c r="RS382" s="137"/>
      <c r="RT382" s="137"/>
      <c r="RU382" s="137"/>
      <c r="RV382" s="137"/>
      <c r="RW382" s="137"/>
      <c r="RX382" s="137"/>
      <c r="RY382" s="137"/>
      <c r="RZ382" s="137"/>
      <c r="SA382" s="137"/>
      <c r="SB382" s="137"/>
      <c r="SC382" s="137"/>
      <c r="SD382" s="137"/>
      <c r="SE382" s="137"/>
      <c r="SF382" s="137"/>
      <c r="SG382" s="137"/>
      <c r="SH382" s="137"/>
      <c r="SI382" s="137"/>
      <c r="SJ382" s="137"/>
      <c r="SK382" s="137"/>
      <c r="SL382" s="137"/>
      <c r="SM382" s="137"/>
      <c r="SN382" s="137"/>
      <c r="SO382" s="137"/>
      <c r="SP382" s="137"/>
      <c r="SQ382" s="137"/>
      <c r="SR382" s="137"/>
      <c r="SS382" s="137"/>
      <c r="ST382" s="137"/>
      <c r="SU382" s="137"/>
      <c r="SV382" s="137"/>
      <c r="SW382" s="137"/>
      <c r="SX382" s="137"/>
      <c r="SY382" s="137"/>
      <c r="SZ382" s="137"/>
      <c r="TA382" s="137"/>
      <c r="TB382" s="137"/>
      <c r="TC382" s="137"/>
      <c r="TD382" s="137"/>
      <c r="TE382" s="137"/>
      <c r="TF382" s="137"/>
      <c r="TG382" s="137"/>
      <c r="TH382" s="137"/>
      <c r="TI382" s="137"/>
      <c r="TJ382" s="137"/>
      <c r="TK382" s="137"/>
      <c r="TL382" s="137"/>
      <c r="TM382" s="137"/>
      <c r="TN382" s="137"/>
      <c r="TO382" s="137"/>
      <c r="TP382" s="137"/>
      <c r="TQ382" s="137"/>
      <c r="TR382" s="137"/>
      <c r="TS382" s="137"/>
      <c r="TT382" s="137"/>
      <c r="TU382" s="137"/>
      <c r="TV382" s="137"/>
      <c r="TW382" s="137"/>
      <c r="TX382" s="137"/>
      <c r="TY382" s="137"/>
      <c r="TZ382" s="137"/>
      <c r="UA382" s="137"/>
      <c r="UB382" s="137"/>
      <c r="UC382" s="137"/>
      <c r="UD382" s="137"/>
      <c r="UE382" s="137"/>
      <c r="UF382" s="137"/>
      <c r="UG382" s="137"/>
      <c r="UH382" s="137"/>
      <c r="UI382" s="137"/>
      <c r="UJ382" s="137"/>
      <c r="UK382" s="137"/>
      <c r="UL382" s="137"/>
      <c r="UM382" s="137"/>
      <c r="UN382" s="137"/>
      <c r="UO382" s="137"/>
      <c r="UP382" s="137"/>
      <c r="UQ382" s="137"/>
      <c r="UR382" s="137"/>
      <c r="US382" s="137"/>
      <c r="UT382" s="137"/>
      <c r="UU382" s="137"/>
      <c r="UV382" s="137"/>
      <c r="UW382" s="137"/>
      <c r="UX382" s="137"/>
      <c r="UY382" s="137"/>
      <c r="UZ382" s="137"/>
      <c r="VA382" s="137"/>
      <c r="VB382" s="137"/>
      <c r="VC382" s="137"/>
      <c r="VD382" s="137"/>
      <c r="VE382" s="137"/>
      <c r="VF382" s="137"/>
      <c r="VG382" s="137"/>
      <c r="VH382" s="137"/>
      <c r="VI382" s="137"/>
      <c r="VJ382" s="137"/>
      <c r="VK382" s="137"/>
      <c r="VL382" s="137"/>
      <c r="VM382" s="137"/>
      <c r="VN382" s="137"/>
      <c r="VO382" s="137"/>
      <c r="VP382" s="137"/>
      <c r="VQ382" s="137"/>
      <c r="VR382" s="137"/>
      <c r="VS382" s="137"/>
      <c r="VT382" s="137"/>
      <c r="VU382" s="137"/>
      <c r="VV382" s="137"/>
      <c r="VW382" s="137"/>
      <c r="VX382" s="137"/>
      <c r="VY382" s="137"/>
      <c r="VZ382" s="137"/>
      <c r="WA382" s="137"/>
      <c r="WB382" s="137"/>
      <c r="WC382" s="137"/>
      <c r="WD382" s="137"/>
      <c r="WE382" s="137"/>
      <c r="WF382" s="137"/>
      <c r="WG382" s="137"/>
      <c r="WH382" s="137"/>
      <c r="WI382" s="137"/>
      <c r="WJ382" s="137"/>
      <c r="WK382" s="137"/>
      <c r="WL382" s="137"/>
      <c r="WM382" s="137"/>
      <c r="WN382" s="137"/>
      <c r="WO382" s="137"/>
      <c r="WP382" s="137"/>
      <c r="WQ382" s="137"/>
      <c r="WR382" s="137"/>
      <c r="WS382" s="137"/>
      <c r="WT382" s="137"/>
      <c r="WU382" s="137"/>
      <c r="WV382" s="137"/>
      <c r="WW382" s="137"/>
      <c r="WX382" s="137"/>
      <c r="WY382" s="137"/>
      <c r="WZ382" s="137"/>
      <c r="XA382" s="137"/>
      <c r="XB382" s="137"/>
      <c r="XC382" s="137"/>
      <c r="XD382" s="137"/>
      <c r="XE382" s="137"/>
      <c r="XF382" s="137"/>
      <c r="XG382" s="137"/>
      <c r="XH382" s="137"/>
      <c r="XI382" s="137"/>
      <c r="XJ382" s="137"/>
      <c r="XK382" s="137"/>
      <c r="XL382" s="137"/>
      <c r="XM382" s="137"/>
      <c r="XN382" s="137"/>
      <c r="XO382" s="137"/>
      <c r="XP382" s="137"/>
      <c r="XQ382" s="137"/>
      <c r="XR382" s="137"/>
      <c r="XS382" s="137"/>
      <c r="XT382" s="137"/>
      <c r="XU382" s="137"/>
      <c r="XV382" s="137"/>
      <c r="XW382" s="137"/>
      <c r="XX382" s="137"/>
      <c r="XY382" s="137"/>
      <c r="XZ382" s="137"/>
      <c r="YA382" s="137"/>
      <c r="YB382" s="137"/>
      <c r="YC382" s="137"/>
      <c r="YD382" s="137"/>
      <c r="YE382" s="137"/>
      <c r="YF382" s="137"/>
      <c r="YG382" s="137"/>
      <c r="YH382" s="137"/>
      <c r="YI382" s="137"/>
      <c r="YJ382" s="137"/>
      <c r="YK382" s="137"/>
      <c r="YL382" s="137"/>
      <c r="YM382" s="137"/>
      <c r="YN382" s="137"/>
      <c r="YO382" s="137"/>
      <c r="YP382" s="137"/>
      <c r="YQ382" s="137"/>
      <c r="YR382" s="137"/>
      <c r="YS382" s="137"/>
      <c r="YT382" s="137"/>
      <c r="YU382" s="137"/>
      <c r="YV382" s="137"/>
      <c r="YW382" s="137"/>
      <c r="YX382" s="137"/>
      <c r="YY382" s="137"/>
      <c r="YZ382" s="137"/>
      <c r="ZA382" s="137"/>
      <c r="ZB382" s="137"/>
      <c r="ZC382" s="137"/>
      <c r="ZD382" s="137"/>
      <c r="ZE382" s="137"/>
      <c r="ZF382" s="137"/>
      <c r="ZG382" s="137"/>
      <c r="ZH382" s="137"/>
      <c r="ZI382" s="137"/>
      <c r="ZJ382" s="137"/>
      <c r="ZK382" s="137"/>
      <c r="ZL382" s="137"/>
      <c r="ZM382" s="137"/>
      <c r="ZN382" s="137"/>
      <c r="ZO382" s="137"/>
      <c r="ZP382" s="137"/>
      <c r="ZQ382" s="137"/>
      <c r="ZR382" s="137"/>
      <c r="ZS382" s="137"/>
      <c r="ZT382" s="137"/>
      <c r="ZU382" s="137"/>
      <c r="ZV382" s="137"/>
      <c r="ZW382" s="137"/>
      <c r="ZX382" s="137"/>
      <c r="ZY382" s="137"/>
      <c r="ZZ382" s="137"/>
      <c r="AAA382" s="137"/>
      <c r="AAB382" s="137"/>
      <c r="AAC382" s="137"/>
      <c r="AAD382" s="137"/>
      <c r="AAE382" s="137"/>
      <c r="AAF382" s="137"/>
      <c r="AAG382" s="137"/>
      <c r="AAH382" s="137"/>
      <c r="AAI382" s="137"/>
      <c r="AAJ382" s="137"/>
      <c r="AAK382" s="137"/>
      <c r="AAL382" s="137"/>
      <c r="AAM382" s="137"/>
      <c r="AAN382" s="137"/>
      <c r="AAO382" s="137"/>
      <c r="AAP382" s="137"/>
      <c r="AAQ382" s="137"/>
      <c r="AAR382" s="137"/>
      <c r="AAS382" s="137"/>
      <c r="AAT382" s="137"/>
      <c r="AAU382" s="137"/>
      <c r="AAV382" s="137"/>
      <c r="AAW382" s="137"/>
      <c r="AAX382" s="137"/>
      <c r="AAY382" s="137"/>
      <c r="AAZ382" s="137"/>
      <c r="ABA382" s="137"/>
      <c r="ABB382" s="137"/>
      <c r="ABC382" s="137"/>
      <c r="ABD382" s="137"/>
      <c r="ABE382" s="137"/>
      <c r="ABF382" s="137"/>
      <c r="ABG382" s="137"/>
      <c r="ABH382" s="137"/>
      <c r="ABI382" s="137"/>
      <c r="ABJ382" s="137"/>
      <c r="ABK382" s="137"/>
      <c r="ABL382" s="137"/>
      <c r="ABM382" s="137"/>
      <c r="ABN382" s="137"/>
      <c r="ABO382" s="137"/>
      <c r="ABP382" s="137"/>
      <c r="ABQ382" s="137"/>
      <c r="ABR382" s="137"/>
      <c r="ABS382" s="137"/>
      <c r="ABT382" s="137"/>
      <c r="ABU382" s="137"/>
      <c r="ABV382" s="137"/>
      <c r="ABW382" s="137"/>
      <c r="ABX382" s="137"/>
      <c r="ABY382" s="137"/>
      <c r="ABZ382" s="137"/>
      <c r="ACA382" s="137"/>
      <c r="ACB382" s="137"/>
      <c r="ACC382" s="137"/>
      <c r="ACD382" s="137"/>
      <c r="ACE382" s="137"/>
      <c r="ACF382" s="137"/>
      <c r="ACG382" s="137"/>
      <c r="ACH382" s="137"/>
      <c r="ACI382" s="137"/>
      <c r="ACJ382" s="137"/>
      <c r="ACK382" s="137"/>
      <c r="ACL382" s="137"/>
      <c r="ACM382" s="137"/>
      <c r="ACN382" s="137"/>
      <c r="ACO382" s="137"/>
      <c r="ACP382" s="137"/>
      <c r="ACQ382" s="137"/>
      <c r="ACR382" s="137"/>
      <c r="ACS382" s="137"/>
      <c r="ACT382" s="137"/>
      <c r="ACU382" s="137"/>
      <c r="ACV382" s="137"/>
      <c r="ACW382" s="137"/>
      <c r="ACX382" s="137"/>
      <c r="ACY382" s="137"/>
      <c r="ACZ382" s="137"/>
      <c r="ADA382" s="137"/>
    </row>
    <row r="383" spans="1:781" s="83" customFormat="1" ht="15.6" x14ac:dyDescent="0.3">
      <c r="A383" s="42">
        <v>3</v>
      </c>
      <c r="B383" s="98" t="s">
        <v>1046</v>
      </c>
      <c r="C383" s="99" t="s">
        <v>239</v>
      </c>
      <c r="D383" s="100" t="s">
        <v>400</v>
      </c>
      <c r="E383" s="100" t="s">
        <v>330</v>
      </c>
      <c r="F383" s="100">
        <v>8</v>
      </c>
      <c r="G383" s="50"/>
      <c r="H383" s="100">
        <v>1</v>
      </c>
      <c r="I383" s="100" t="s">
        <v>44</v>
      </c>
      <c r="J383" s="100" t="s">
        <v>100</v>
      </c>
      <c r="K383" s="101">
        <v>1952</v>
      </c>
      <c r="L383" s="61">
        <v>19054</v>
      </c>
      <c r="M383" s="102"/>
      <c r="N383" s="103"/>
      <c r="O383" s="103"/>
      <c r="P383" s="54" t="s">
        <v>32</v>
      </c>
      <c r="Q383" s="80" t="s">
        <v>1047</v>
      </c>
      <c r="R383" s="33" t="s">
        <v>398</v>
      </c>
      <c r="S383" s="34" t="str">
        <f t="shared" si="86"/>
        <v>P</v>
      </c>
      <c r="T383" s="35"/>
      <c r="U383" s="35"/>
      <c r="V383" s="35"/>
      <c r="W383" s="35"/>
      <c r="X383" s="35"/>
      <c r="Y383" s="35"/>
      <c r="Z383" s="35"/>
      <c r="AA383" s="1"/>
      <c r="AB383" s="36">
        <f>M383/1896653</f>
        <v>0</v>
      </c>
      <c r="AC383" s="36">
        <f>N383/39</f>
        <v>0</v>
      </c>
      <c r="AD383" s="36">
        <f>O383/14</f>
        <v>0</v>
      </c>
      <c r="AE383" s="36">
        <f>SUM(AB383:AD383)</f>
        <v>0</v>
      </c>
      <c r="AF383" s="37"/>
      <c r="AG383" s="37">
        <f>IF(A383=1,AE383,0)</f>
        <v>0</v>
      </c>
      <c r="AH383" s="37">
        <f>IF(A383=2,AE383,0)</f>
        <v>0</v>
      </c>
      <c r="AI383" s="37">
        <f>IF(A383=3,AE383,0)</f>
        <v>0</v>
      </c>
      <c r="AK383" s="137"/>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c r="BF383" s="137"/>
      <c r="BG383" s="137"/>
      <c r="BH383" s="137"/>
      <c r="BI383" s="137"/>
      <c r="BJ383" s="137"/>
      <c r="BK383" s="137"/>
      <c r="BL383" s="137"/>
      <c r="BM383" s="137"/>
      <c r="BN383" s="137"/>
      <c r="BO383" s="137"/>
      <c r="BP383" s="137"/>
      <c r="BQ383" s="137"/>
      <c r="BR383" s="137"/>
      <c r="BS383" s="137"/>
      <c r="BT383" s="137"/>
      <c r="BU383" s="137"/>
      <c r="BV383" s="137"/>
      <c r="BW383" s="137"/>
      <c r="BX383" s="137"/>
      <c r="BY383" s="137"/>
      <c r="BZ383" s="137"/>
      <c r="CA383" s="137"/>
      <c r="CB383" s="137"/>
      <c r="CC383" s="137"/>
      <c r="CD383" s="137"/>
      <c r="CE383" s="137"/>
      <c r="CF383" s="137"/>
      <c r="CG383" s="137"/>
      <c r="CH383" s="137"/>
      <c r="CI383" s="137"/>
      <c r="CJ383" s="137"/>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c r="DH383" s="137"/>
      <c r="DI383" s="137"/>
      <c r="DJ383" s="137"/>
      <c r="DK383" s="137"/>
      <c r="DL383" s="137"/>
      <c r="DM383" s="137"/>
      <c r="DN383" s="137"/>
      <c r="DO383" s="137"/>
      <c r="DP383" s="137"/>
      <c r="DQ383" s="137"/>
      <c r="DR383" s="137"/>
      <c r="DS383" s="137"/>
      <c r="DT383" s="137"/>
      <c r="DU383" s="137"/>
      <c r="DV383" s="137"/>
      <c r="DW383" s="137"/>
      <c r="DX383" s="137"/>
      <c r="DY383" s="137"/>
      <c r="DZ383" s="137"/>
      <c r="EA383" s="137"/>
      <c r="EB383" s="137"/>
      <c r="EC383" s="137"/>
      <c r="ED383" s="137"/>
      <c r="EE383" s="137"/>
      <c r="EF383" s="137"/>
      <c r="EG383" s="137"/>
      <c r="EH383" s="137"/>
      <c r="EI383" s="137"/>
      <c r="EJ383" s="137"/>
      <c r="EK383" s="137"/>
      <c r="EL383" s="137"/>
      <c r="EM383" s="137"/>
      <c r="EN383" s="137"/>
      <c r="EO383" s="137"/>
      <c r="EP383" s="137"/>
      <c r="EQ383" s="137"/>
      <c r="ER383" s="137"/>
      <c r="ES383" s="137"/>
      <c r="ET383" s="137"/>
      <c r="EU383" s="137"/>
      <c r="EV383" s="137"/>
      <c r="EW383" s="137"/>
      <c r="EX383" s="137"/>
      <c r="EY383" s="137"/>
      <c r="EZ383" s="137"/>
      <c r="FA383" s="137"/>
      <c r="FB383" s="137"/>
      <c r="FC383" s="137"/>
      <c r="FD383" s="137"/>
      <c r="FE383" s="137"/>
      <c r="FF383" s="137"/>
      <c r="FG383" s="137"/>
      <c r="FH383" s="137"/>
      <c r="FI383" s="137"/>
      <c r="FJ383" s="137"/>
      <c r="FK383" s="137"/>
      <c r="FL383" s="137"/>
      <c r="FM383" s="137"/>
      <c r="FN383" s="137"/>
      <c r="FO383" s="137"/>
      <c r="FP383" s="137"/>
      <c r="FQ383" s="137"/>
      <c r="FR383" s="137"/>
      <c r="FS383" s="137"/>
      <c r="FT383" s="137"/>
      <c r="FU383" s="137"/>
      <c r="FV383" s="137"/>
      <c r="FW383" s="137"/>
      <c r="FX383" s="137"/>
      <c r="FY383" s="137"/>
      <c r="FZ383" s="137"/>
      <c r="GA383" s="137"/>
      <c r="GB383" s="137"/>
      <c r="GC383" s="137"/>
      <c r="GD383" s="137"/>
      <c r="GE383" s="137"/>
      <c r="GF383" s="137"/>
      <c r="GG383" s="137"/>
      <c r="GH383" s="137"/>
      <c r="GI383" s="137"/>
      <c r="GJ383" s="137"/>
      <c r="GK383" s="137"/>
      <c r="GL383" s="137"/>
      <c r="GM383" s="137"/>
      <c r="GN383" s="137"/>
      <c r="GO383" s="137"/>
      <c r="GP383" s="137"/>
      <c r="GQ383" s="137"/>
      <c r="GR383" s="137"/>
      <c r="GS383" s="137"/>
      <c r="GT383" s="137"/>
      <c r="GU383" s="137"/>
      <c r="GV383" s="137"/>
      <c r="GW383" s="137"/>
      <c r="GX383" s="137"/>
      <c r="GY383" s="137"/>
      <c r="GZ383" s="137"/>
      <c r="HA383" s="137"/>
      <c r="HB383" s="137"/>
      <c r="HC383" s="137"/>
      <c r="HD383" s="137"/>
      <c r="HE383" s="137"/>
      <c r="HF383" s="137"/>
      <c r="HG383" s="137"/>
      <c r="HH383" s="137"/>
      <c r="HI383" s="137"/>
      <c r="HJ383" s="137"/>
      <c r="HK383" s="137"/>
      <c r="HL383" s="137"/>
      <c r="HM383" s="137"/>
      <c r="HN383" s="137"/>
      <c r="HO383" s="137"/>
      <c r="HP383" s="137"/>
      <c r="HQ383" s="137"/>
      <c r="HR383" s="137"/>
      <c r="HS383" s="137"/>
      <c r="HT383" s="137"/>
      <c r="HU383" s="137"/>
      <c r="HV383" s="137"/>
      <c r="HW383" s="137"/>
      <c r="HX383" s="137"/>
      <c r="HY383" s="137"/>
      <c r="HZ383" s="137"/>
      <c r="IA383" s="137"/>
      <c r="IB383" s="137"/>
      <c r="IC383" s="137"/>
      <c r="ID383" s="137"/>
      <c r="IE383" s="137"/>
      <c r="IF383" s="137"/>
      <c r="IG383" s="137"/>
      <c r="IH383" s="137"/>
      <c r="II383" s="137"/>
      <c r="IJ383" s="137"/>
      <c r="IK383" s="137"/>
      <c r="IL383" s="137"/>
      <c r="IM383" s="137"/>
      <c r="IN383" s="137"/>
      <c r="IO383" s="137"/>
      <c r="IP383" s="137"/>
      <c r="IQ383" s="137"/>
      <c r="IR383" s="137"/>
      <c r="IS383" s="137"/>
      <c r="IT383" s="137"/>
      <c r="IU383" s="137"/>
      <c r="IV383" s="137"/>
      <c r="IW383" s="137"/>
      <c r="IX383" s="137"/>
      <c r="IY383" s="137"/>
      <c r="IZ383" s="137"/>
      <c r="JA383" s="137"/>
      <c r="JB383" s="137"/>
      <c r="JC383" s="137"/>
      <c r="JD383" s="137"/>
      <c r="JE383" s="137"/>
      <c r="JF383" s="137"/>
      <c r="JG383" s="137"/>
      <c r="JH383" s="137"/>
      <c r="JI383" s="137"/>
      <c r="JJ383" s="137"/>
      <c r="JK383" s="137"/>
      <c r="JL383" s="137"/>
      <c r="JM383" s="137"/>
      <c r="JN383" s="137"/>
      <c r="JO383" s="137"/>
      <c r="JP383" s="137"/>
      <c r="JQ383" s="137"/>
      <c r="JR383" s="137"/>
      <c r="JS383" s="137"/>
      <c r="JT383" s="137"/>
      <c r="JU383" s="137"/>
      <c r="JV383" s="137"/>
      <c r="JW383" s="137"/>
      <c r="JX383" s="137"/>
      <c r="JY383" s="137"/>
      <c r="JZ383" s="137"/>
      <c r="KA383" s="137"/>
      <c r="KB383" s="137"/>
      <c r="KC383" s="137"/>
      <c r="KD383" s="137"/>
      <c r="KE383" s="137"/>
      <c r="KF383" s="137"/>
      <c r="KG383" s="137"/>
      <c r="KH383" s="137"/>
      <c r="KI383" s="137"/>
      <c r="KJ383" s="137"/>
      <c r="KK383" s="137"/>
      <c r="KL383" s="137"/>
      <c r="KM383" s="137"/>
      <c r="KN383" s="137"/>
      <c r="KO383" s="137"/>
      <c r="KP383" s="137"/>
      <c r="KQ383" s="137"/>
      <c r="KR383" s="137"/>
      <c r="KS383" s="137"/>
      <c r="KT383" s="137"/>
      <c r="KU383" s="137"/>
      <c r="KV383" s="137"/>
      <c r="KW383" s="137"/>
      <c r="KX383" s="137"/>
      <c r="KY383" s="137"/>
      <c r="KZ383" s="137"/>
      <c r="LA383" s="137"/>
      <c r="LB383" s="137"/>
      <c r="LC383" s="137"/>
      <c r="LD383" s="137"/>
      <c r="LE383" s="137"/>
      <c r="LF383" s="137"/>
      <c r="LG383" s="137"/>
      <c r="LH383" s="137"/>
      <c r="LI383" s="137"/>
      <c r="LJ383" s="137"/>
      <c r="LK383" s="137"/>
      <c r="LL383" s="137"/>
      <c r="LM383" s="137"/>
      <c r="LN383" s="137"/>
      <c r="LO383" s="137"/>
      <c r="LP383" s="137"/>
      <c r="LQ383" s="137"/>
      <c r="LR383" s="137"/>
      <c r="LS383" s="137"/>
      <c r="LT383" s="137"/>
      <c r="LU383" s="137"/>
      <c r="LV383" s="137"/>
      <c r="LW383" s="137"/>
      <c r="LX383" s="137"/>
      <c r="LY383" s="137"/>
      <c r="LZ383" s="137"/>
      <c r="MA383" s="137"/>
      <c r="MB383" s="137"/>
      <c r="MC383" s="137"/>
      <c r="MD383" s="137"/>
      <c r="ME383" s="137"/>
      <c r="MF383" s="137"/>
      <c r="MG383" s="137"/>
      <c r="MH383" s="137"/>
      <c r="MI383" s="137"/>
      <c r="MJ383" s="137"/>
      <c r="MK383" s="137"/>
      <c r="ML383" s="137"/>
      <c r="MM383" s="137"/>
      <c r="MN383" s="137"/>
      <c r="MO383" s="137"/>
      <c r="MP383" s="137"/>
      <c r="MQ383" s="137"/>
      <c r="MR383" s="137"/>
      <c r="MS383" s="137"/>
      <c r="MT383" s="137"/>
      <c r="MU383" s="137"/>
      <c r="MV383" s="137"/>
      <c r="MW383" s="137"/>
      <c r="MX383" s="137"/>
      <c r="MY383" s="137"/>
      <c r="MZ383" s="137"/>
      <c r="NA383" s="137"/>
      <c r="NB383" s="137"/>
      <c r="NC383" s="137"/>
      <c r="ND383" s="137"/>
      <c r="NE383" s="137"/>
      <c r="NF383" s="137"/>
      <c r="NG383" s="137"/>
      <c r="NH383" s="137"/>
      <c r="NI383" s="137"/>
      <c r="NJ383" s="137"/>
      <c r="NK383" s="137"/>
      <c r="NL383" s="137"/>
      <c r="NM383" s="137"/>
      <c r="NN383" s="137"/>
      <c r="NO383" s="137"/>
      <c r="NP383" s="137"/>
      <c r="NQ383" s="137"/>
      <c r="NR383" s="137"/>
      <c r="NS383" s="137"/>
      <c r="NT383" s="137"/>
      <c r="NU383" s="137"/>
      <c r="NV383" s="137"/>
      <c r="NW383" s="137"/>
      <c r="NX383" s="137"/>
      <c r="NY383" s="137"/>
      <c r="NZ383" s="137"/>
      <c r="OA383" s="137"/>
      <c r="OB383" s="137"/>
      <c r="OC383" s="137"/>
      <c r="OD383" s="137"/>
      <c r="OE383" s="137"/>
      <c r="OF383" s="137"/>
      <c r="OG383" s="137"/>
      <c r="OH383" s="137"/>
      <c r="OI383" s="137"/>
      <c r="OJ383" s="137"/>
      <c r="OK383" s="137"/>
      <c r="OL383" s="137"/>
      <c r="OM383" s="137"/>
      <c r="ON383" s="137"/>
      <c r="OO383" s="137"/>
      <c r="OP383" s="137"/>
      <c r="OQ383" s="137"/>
      <c r="OR383" s="137"/>
      <c r="OS383" s="137"/>
      <c r="OT383" s="137"/>
      <c r="OU383" s="137"/>
      <c r="OV383" s="137"/>
      <c r="OW383" s="137"/>
      <c r="OX383" s="137"/>
      <c r="OY383" s="137"/>
      <c r="OZ383" s="137"/>
      <c r="PA383" s="137"/>
      <c r="PB383" s="137"/>
      <c r="PC383" s="137"/>
      <c r="PD383" s="137"/>
      <c r="PE383" s="137"/>
      <c r="PF383" s="137"/>
      <c r="PG383" s="137"/>
      <c r="PH383" s="137"/>
      <c r="PI383" s="137"/>
      <c r="PJ383" s="137"/>
      <c r="PK383" s="137"/>
      <c r="PL383" s="137"/>
      <c r="PM383" s="137"/>
      <c r="PN383" s="137"/>
      <c r="PO383" s="137"/>
      <c r="PP383" s="137"/>
      <c r="PQ383" s="137"/>
      <c r="PR383" s="137"/>
      <c r="PS383" s="137"/>
      <c r="PT383" s="137"/>
      <c r="PU383" s="137"/>
      <c r="PV383" s="137"/>
      <c r="PW383" s="137"/>
      <c r="PX383" s="137"/>
      <c r="PY383" s="137"/>
      <c r="PZ383" s="137"/>
      <c r="QA383" s="137"/>
      <c r="QB383" s="137"/>
      <c r="QC383" s="137"/>
      <c r="QD383" s="137"/>
      <c r="QE383" s="137"/>
      <c r="QF383" s="137"/>
      <c r="QG383" s="137"/>
      <c r="QH383" s="137"/>
      <c r="QI383" s="137"/>
      <c r="QJ383" s="137"/>
      <c r="QK383" s="137"/>
      <c r="QL383" s="137"/>
      <c r="QM383" s="137"/>
      <c r="QN383" s="137"/>
      <c r="QO383" s="137"/>
      <c r="QP383" s="137"/>
      <c r="QQ383" s="137"/>
      <c r="QR383" s="137"/>
      <c r="QS383" s="137"/>
      <c r="QT383" s="137"/>
      <c r="QU383" s="137"/>
      <c r="QV383" s="137"/>
      <c r="QW383" s="137"/>
      <c r="QX383" s="137"/>
      <c r="QY383" s="137"/>
      <c r="QZ383" s="137"/>
      <c r="RA383" s="137"/>
      <c r="RB383" s="137"/>
      <c r="RC383" s="137"/>
      <c r="RD383" s="137"/>
      <c r="RE383" s="137"/>
      <c r="RF383" s="137"/>
      <c r="RG383" s="137"/>
      <c r="RH383" s="137"/>
      <c r="RI383" s="137"/>
      <c r="RJ383" s="137"/>
      <c r="RK383" s="137"/>
      <c r="RL383" s="137"/>
      <c r="RM383" s="137"/>
      <c r="RN383" s="137"/>
      <c r="RO383" s="137"/>
      <c r="RP383" s="137"/>
      <c r="RQ383" s="137"/>
      <c r="RR383" s="137"/>
      <c r="RS383" s="137"/>
      <c r="RT383" s="137"/>
      <c r="RU383" s="137"/>
      <c r="RV383" s="137"/>
      <c r="RW383" s="137"/>
      <c r="RX383" s="137"/>
      <c r="RY383" s="137"/>
      <c r="RZ383" s="137"/>
      <c r="SA383" s="137"/>
      <c r="SB383" s="137"/>
      <c r="SC383" s="137"/>
      <c r="SD383" s="137"/>
      <c r="SE383" s="137"/>
      <c r="SF383" s="137"/>
      <c r="SG383" s="137"/>
      <c r="SH383" s="137"/>
      <c r="SI383" s="137"/>
      <c r="SJ383" s="137"/>
      <c r="SK383" s="137"/>
      <c r="SL383" s="137"/>
      <c r="SM383" s="137"/>
      <c r="SN383" s="137"/>
      <c r="SO383" s="137"/>
      <c r="SP383" s="137"/>
      <c r="SQ383" s="137"/>
      <c r="SR383" s="137"/>
      <c r="SS383" s="137"/>
      <c r="ST383" s="137"/>
      <c r="SU383" s="137"/>
      <c r="SV383" s="137"/>
      <c r="SW383" s="137"/>
      <c r="SX383" s="137"/>
      <c r="SY383" s="137"/>
      <c r="SZ383" s="137"/>
      <c r="TA383" s="137"/>
      <c r="TB383" s="137"/>
      <c r="TC383" s="137"/>
      <c r="TD383" s="137"/>
      <c r="TE383" s="137"/>
      <c r="TF383" s="137"/>
      <c r="TG383" s="137"/>
      <c r="TH383" s="137"/>
      <c r="TI383" s="137"/>
      <c r="TJ383" s="137"/>
      <c r="TK383" s="137"/>
      <c r="TL383" s="137"/>
      <c r="TM383" s="137"/>
      <c r="TN383" s="137"/>
      <c r="TO383" s="137"/>
      <c r="TP383" s="137"/>
      <c r="TQ383" s="137"/>
      <c r="TR383" s="137"/>
      <c r="TS383" s="137"/>
      <c r="TT383" s="137"/>
      <c r="TU383" s="137"/>
      <c r="TV383" s="137"/>
      <c r="TW383" s="137"/>
      <c r="TX383" s="137"/>
      <c r="TY383" s="137"/>
      <c r="TZ383" s="137"/>
      <c r="UA383" s="137"/>
      <c r="UB383" s="137"/>
      <c r="UC383" s="137"/>
      <c r="UD383" s="137"/>
      <c r="UE383" s="137"/>
      <c r="UF383" s="137"/>
      <c r="UG383" s="137"/>
      <c r="UH383" s="137"/>
      <c r="UI383" s="137"/>
      <c r="UJ383" s="137"/>
      <c r="UK383" s="137"/>
      <c r="UL383" s="137"/>
      <c r="UM383" s="137"/>
      <c r="UN383" s="137"/>
      <c r="UO383" s="137"/>
      <c r="UP383" s="137"/>
      <c r="UQ383" s="137"/>
      <c r="UR383" s="137"/>
      <c r="US383" s="137"/>
      <c r="UT383" s="137"/>
      <c r="UU383" s="137"/>
      <c r="UV383" s="137"/>
      <c r="UW383" s="137"/>
      <c r="UX383" s="137"/>
      <c r="UY383" s="137"/>
      <c r="UZ383" s="137"/>
      <c r="VA383" s="137"/>
      <c r="VB383" s="137"/>
      <c r="VC383" s="137"/>
      <c r="VD383" s="137"/>
      <c r="VE383" s="137"/>
      <c r="VF383" s="137"/>
      <c r="VG383" s="137"/>
      <c r="VH383" s="137"/>
      <c r="VI383" s="137"/>
      <c r="VJ383" s="137"/>
      <c r="VK383" s="137"/>
      <c r="VL383" s="137"/>
      <c r="VM383" s="137"/>
      <c r="VN383" s="137"/>
      <c r="VO383" s="137"/>
      <c r="VP383" s="137"/>
      <c r="VQ383" s="137"/>
      <c r="VR383" s="137"/>
      <c r="VS383" s="137"/>
      <c r="VT383" s="137"/>
      <c r="VU383" s="137"/>
      <c r="VV383" s="137"/>
      <c r="VW383" s="137"/>
      <c r="VX383" s="137"/>
      <c r="VY383" s="137"/>
      <c r="VZ383" s="137"/>
      <c r="WA383" s="137"/>
      <c r="WB383" s="137"/>
      <c r="WC383" s="137"/>
      <c r="WD383" s="137"/>
      <c r="WE383" s="137"/>
      <c r="WF383" s="137"/>
      <c r="WG383" s="137"/>
      <c r="WH383" s="137"/>
      <c r="WI383" s="137"/>
      <c r="WJ383" s="137"/>
      <c r="WK383" s="137"/>
      <c r="WL383" s="137"/>
      <c r="WM383" s="137"/>
      <c r="WN383" s="137"/>
      <c r="WO383" s="137"/>
      <c r="WP383" s="137"/>
      <c r="WQ383" s="137"/>
      <c r="WR383" s="137"/>
      <c r="WS383" s="137"/>
      <c r="WT383" s="137"/>
      <c r="WU383" s="137"/>
      <c r="WV383" s="137"/>
      <c r="WW383" s="137"/>
      <c r="WX383" s="137"/>
      <c r="WY383" s="137"/>
      <c r="WZ383" s="137"/>
      <c r="XA383" s="137"/>
      <c r="XB383" s="137"/>
      <c r="XC383" s="137"/>
      <c r="XD383" s="137"/>
      <c r="XE383" s="137"/>
      <c r="XF383" s="137"/>
      <c r="XG383" s="137"/>
      <c r="XH383" s="137"/>
      <c r="XI383" s="137"/>
      <c r="XJ383" s="137"/>
      <c r="XK383" s="137"/>
      <c r="XL383" s="137"/>
      <c r="XM383" s="137"/>
      <c r="XN383" s="137"/>
      <c r="XO383" s="137"/>
      <c r="XP383" s="137"/>
      <c r="XQ383" s="137"/>
      <c r="XR383" s="137"/>
      <c r="XS383" s="137"/>
      <c r="XT383" s="137"/>
      <c r="XU383" s="137"/>
      <c r="XV383" s="137"/>
      <c r="XW383" s="137"/>
      <c r="XX383" s="137"/>
      <c r="XY383" s="137"/>
      <c r="XZ383" s="137"/>
      <c r="YA383" s="137"/>
      <c r="YB383" s="137"/>
      <c r="YC383" s="137"/>
      <c r="YD383" s="137"/>
      <c r="YE383" s="137"/>
      <c r="YF383" s="137"/>
      <c r="YG383" s="137"/>
      <c r="YH383" s="137"/>
      <c r="YI383" s="137"/>
      <c r="YJ383" s="137"/>
      <c r="YK383" s="137"/>
      <c r="YL383" s="137"/>
      <c r="YM383" s="137"/>
      <c r="YN383" s="137"/>
      <c r="YO383" s="137"/>
      <c r="YP383" s="137"/>
      <c r="YQ383" s="137"/>
      <c r="YR383" s="137"/>
      <c r="YS383" s="137"/>
      <c r="YT383" s="137"/>
      <c r="YU383" s="137"/>
      <c r="YV383" s="137"/>
      <c r="YW383" s="137"/>
      <c r="YX383" s="137"/>
      <c r="YY383" s="137"/>
      <c r="YZ383" s="137"/>
      <c r="ZA383" s="137"/>
      <c r="ZB383" s="137"/>
      <c r="ZC383" s="137"/>
      <c r="ZD383" s="137"/>
      <c r="ZE383" s="137"/>
      <c r="ZF383" s="137"/>
      <c r="ZG383" s="137"/>
      <c r="ZH383" s="137"/>
      <c r="ZI383" s="137"/>
      <c r="ZJ383" s="137"/>
      <c r="ZK383" s="137"/>
      <c r="ZL383" s="137"/>
      <c r="ZM383" s="137"/>
      <c r="ZN383" s="137"/>
      <c r="ZO383" s="137"/>
      <c r="ZP383" s="137"/>
      <c r="ZQ383" s="137"/>
      <c r="ZR383" s="137"/>
      <c r="ZS383" s="137"/>
      <c r="ZT383" s="137"/>
      <c r="ZU383" s="137"/>
      <c r="ZV383" s="137"/>
      <c r="ZW383" s="137"/>
      <c r="ZX383" s="137"/>
      <c r="ZY383" s="137"/>
      <c r="ZZ383" s="137"/>
      <c r="AAA383" s="137"/>
      <c r="AAB383" s="137"/>
      <c r="AAC383" s="137"/>
      <c r="AAD383" s="137"/>
      <c r="AAE383" s="137"/>
      <c r="AAF383" s="137"/>
      <c r="AAG383" s="137"/>
      <c r="AAH383" s="137"/>
      <c r="AAI383" s="137"/>
      <c r="AAJ383" s="137"/>
      <c r="AAK383" s="137"/>
      <c r="AAL383" s="137"/>
      <c r="AAM383" s="137"/>
      <c r="AAN383" s="137"/>
      <c r="AAO383" s="137"/>
      <c r="AAP383" s="137"/>
      <c r="AAQ383" s="137"/>
      <c r="AAR383" s="137"/>
      <c r="AAS383" s="137"/>
      <c r="AAT383" s="137"/>
      <c r="AAU383" s="137"/>
      <c r="AAV383" s="137"/>
      <c r="AAW383" s="137"/>
      <c r="AAX383" s="137"/>
      <c r="AAY383" s="137"/>
      <c r="AAZ383" s="137"/>
      <c r="ABA383" s="137"/>
      <c r="ABB383" s="137"/>
      <c r="ABC383" s="137"/>
      <c r="ABD383" s="137"/>
      <c r="ABE383" s="137"/>
      <c r="ABF383" s="137"/>
      <c r="ABG383" s="137"/>
      <c r="ABH383" s="137"/>
      <c r="ABI383" s="137"/>
      <c r="ABJ383" s="137"/>
      <c r="ABK383" s="137"/>
      <c r="ABL383" s="137"/>
      <c r="ABM383" s="137"/>
      <c r="ABN383" s="137"/>
      <c r="ABO383" s="137"/>
      <c r="ABP383" s="137"/>
      <c r="ABQ383" s="137"/>
      <c r="ABR383" s="137"/>
      <c r="ABS383" s="137"/>
      <c r="ABT383" s="137"/>
      <c r="ABU383" s="137"/>
      <c r="ABV383" s="137"/>
      <c r="ABW383" s="137"/>
      <c r="ABX383" s="137"/>
      <c r="ABY383" s="137"/>
      <c r="ABZ383" s="137"/>
      <c r="ACA383" s="137"/>
      <c r="ACB383" s="137"/>
      <c r="ACC383" s="137"/>
      <c r="ACD383" s="137"/>
      <c r="ACE383" s="137"/>
      <c r="ACF383" s="137"/>
      <c r="ACG383" s="137"/>
      <c r="ACH383" s="137"/>
      <c r="ACI383" s="137"/>
      <c r="ACJ383" s="137"/>
      <c r="ACK383" s="137"/>
      <c r="ACL383" s="137"/>
      <c r="ACM383" s="137"/>
      <c r="ACN383" s="137"/>
      <c r="ACO383" s="137"/>
      <c r="ACP383" s="137"/>
      <c r="ACQ383" s="137"/>
      <c r="ACR383" s="137"/>
      <c r="ACS383" s="137"/>
      <c r="ACT383" s="137"/>
      <c r="ACU383" s="137"/>
      <c r="ACV383" s="137"/>
      <c r="ACW383" s="137"/>
      <c r="ACX383" s="137"/>
      <c r="ACY383" s="137"/>
      <c r="ACZ383" s="137"/>
      <c r="ADA383" s="137"/>
    </row>
    <row r="384" spans="1:781" customFormat="1" ht="78.599999999999994" customHeight="1" x14ac:dyDescent="0.3">
      <c r="A384" s="42">
        <v>3</v>
      </c>
      <c r="B384" s="98" t="s">
        <v>1048</v>
      </c>
      <c r="C384" s="99" t="s">
        <v>239</v>
      </c>
      <c r="D384" s="100" t="s">
        <v>400</v>
      </c>
      <c r="E384" s="100" t="s">
        <v>330</v>
      </c>
      <c r="F384" s="100">
        <v>8</v>
      </c>
      <c r="G384" s="50"/>
      <c r="H384" s="100">
        <v>1</v>
      </c>
      <c r="I384" s="100" t="s">
        <v>44</v>
      </c>
      <c r="J384" s="100" t="s">
        <v>100</v>
      </c>
      <c r="K384" s="101">
        <v>1952</v>
      </c>
      <c r="L384" s="61">
        <v>19025</v>
      </c>
      <c r="M384" s="102"/>
      <c r="N384" s="103"/>
      <c r="O384" s="103"/>
      <c r="P384" s="54" t="s">
        <v>32</v>
      </c>
      <c r="Q384" s="80" t="s">
        <v>1049</v>
      </c>
      <c r="R384" s="33" t="s">
        <v>398</v>
      </c>
      <c r="S384" s="34" t="str">
        <f t="shared" si="86"/>
        <v>P</v>
      </c>
      <c r="T384" s="35"/>
      <c r="U384" s="35"/>
      <c r="V384" s="35"/>
      <c r="W384" s="35"/>
      <c r="X384" s="35"/>
      <c r="Y384" s="35"/>
      <c r="Z384" s="35"/>
      <c r="AA384" s="1"/>
      <c r="AB384" s="36">
        <f>M384/1896653</f>
        <v>0</v>
      </c>
      <c r="AC384" s="36">
        <f>N384/39</f>
        <v>0</v>
      </c>
      <c r="AD384" s="36">
        <f>O384/14</f>
        <v>0</v>
      </c>
      <c r="AE384" s="36">
        <f>SUM(AB384:AD384)</f>
        <v>0</v>
      </c>
      <c r="AF384" s="37"/>
      <c r="AG384" s="37">
        <f>IF(A384=1,AE384,0)</f>
        <v>0</v>
      </c>
      <c r="AH384" s="37">
        <f>IF(A384=2,AE384,0)</f>
        <v>0</v>
      </c>
      <c r="AI384" s="37">
        <f>IF(A384=3,AE384,0)</f>
        <v>0</v>
      </c>
      <c r="AJ384" s="1"/>
      <c r="AK384" s="137"/>
      <c r="AL384" s="137"/>
      <c r="AM384" s="137"/>
      <c r="AN384" s="137"/>
      <c r="AO384" s="137"/>
      <c r="AP384" s="137"/>
      <c r="AQ384" s="137"/>
      <c r="AR384" s="137"/>
      <c r="AS384" s="137"/>
      <c r="AT384" s="137"/>
      <c r="AU384" s="137"/>
      <c r="AV384" s="137"/>
      <c r="AW384" s="137"/>
      <c r="AX384" s="137"/>
      <c r="AY384" s="137"/>
      <c r="AZ384" s="137"/>
      <c r="BA384" s="137"/>
      <c r="BB384" s="137"/>
      <c r="BC384" s="137"/>
      <c r="BD384" s="137"/>
      <c r="BE384" s="137"/>
      <c r="BF384" s="137"/>
      <c r="BG384" s="137"/>
      <c r="BH384" s="137"/>
      <c r="BI384" s="137"/>
      <c r="BJ384" s="137"/>
      <c r="BK384" s="137"/>
      <c r="BL384" s="137"/>
      <c r="BM384" s="137"/>
      <c r="BN384" s="137"/>
      <c r="BO384" s="137"/>
      <c r="BP384" s="137"/>
      <c r="BQ384" s="137"/>
      <c r="BR384" s="137"/>
      <c r="BS384" s="137"/>
      <c r="BT384" s="137"/>
      <c r="BU384" s="137"/>
      <c r="BV384" s="137"/>
      <c r="BW384" s="137"/>
      <c r="BX384" s="137"/>
      <c r="BY384" s="137"/>
      <c r="BZ384" s="137"/>
      <c r="CA384" s="137"/>
      <c r="CB384" s="137"/>
      <c r="CC384" s="137"/>
      <c r="CD384" s="137"/>
      <c r="CE384" s="137"/>
      <c r="CF384" s="137"/>
      <c r="CG384" s="137"/>
      <c r="CH384" s="137"/>
      <c r="CI384" s="137"/>
      <c r="CJ384" s="137"/>
      <c r="CK384" s="137"/>
      <c r="CL384" s="137"/>
      <c r="CM384" s="137"/>
      <c r="CN384" s="137"/>
      <c r="CO384" s="137"/>
      <c r="CP384" s="137"/>
      <c r="CQ384" s="137"/>
      <c r="CR384" s="137"/>
      <c r="CS384" s="137"/>
      <c r="CT384" s="137"/>
      <c r="CU384" s="137"/>
      <c r="CV384" s="137"/>
      <c r="CW384" s="137"/>
      <c r="CX384" s="137"/>
      <c r="CY384" s="137"/>
      <c r="CZ384" s="137"/>
      <c r="DA384" s="137"/>
      <c r="DB384" s="137"/>
      <c r="DC384" s="137"/>
      <c r="DD384" s="137"/>
      <c r="DE384" s="137"/>
      <c r="DF384" s="137"/>
      <c r="DG384" s="137"/>
      <c r="DH384" s="137"/>
      <c r="DI384" s="137"/>
      <c r="DJ384" s="137"/>
      <c r="DK384" s="137"/>
      <c r="DL384" s="137"/>
      <c r="DM384" s="137"/>
      <c r="DN384" s="137"/>
      <c r="DO384" s="137"/>
      <c r="DP384" s="137"/>
      <c r="DQ384" s="137"/>
      <c r="DR384" s="137"/>
      <c r="DS384" s="137"/>
      <c r="DT384" s="137"/>
      <c r="DU384" s="137"/>
      <c r="DV384" s="137"/>
      <c r="DW384" s="137"/>
      <c r="DX384" s="137"/>
      <c r="DY384" s="137"/>
      <c r="DZ384" s="137"/>
      <c r="EA384" s="137"/>
      <c r="EB384" s="137"/>
      <c r="EC384" s="137"/>
      <c r="ED384" s="122"/>
      <c r="EE384" s="122"/>
      <c r="EF384" s="122"/>
      <c r="EG384" s="122"/>
      <c r="EH384" s="122"/>
      <c r="EI384" s="122"/>
      <c r="EJ384" s="122"/>
      <c r="EK384" s="122"/>
      <c r="EL384" s="122"/>
      <c r="EM384" s="122"/>
      <c r="EN384" s="122"/>
      <c r="EO384" s="122"/>
      <c r="EP384" s="122"/>
      <c r="EQ384" s="122"/>
      <c r="ER384" s="122"/>
      <c r="ES384" s="122"/>
      <c r="ET384" s="122"/>
      <c r="EU384" s="122"/>
      <c r="EV384" s="122"/>
      <c r="EW384" s="122"/>
      <c r="EX384" s="122"/>
      <c r="EY384" s="122"/>
      <c r="EZ384" s="122"/>
      <c r="FA384" s="122"/>
      <c r="FB384" s="122"/>
      <c r="FC384" s="122"/>
      <c r="FD384" s="122"/>
      <c r="FE384" s="122"/>
      <c r="FF384" s="122"/>
      <c r="FG384" s="122"/>
      <c r="FH384" s="122"/>
      <c r="FI384" s="122"/>
      <c r="FJ384" s="122"/>
      <c r="FK384" s="122"/>
      <c r="FL384" s="122"/>
      <c r="FM384" s="122"/>
      <c r="FN384" s="122"/>
      <c r="FO384" s="122"/>
      <c r="FP384" s="122"/>
      <c r="FQ384" s="122"/>
      <c r="FR384" s="122"/>
      <c r="FS384" s="122"/>
      <c r="FT384" s="122"/>
      <c r="FU384" s="122"/>
      <c r="FV384" s="122"/>
      <c r="FW384" s="122"/>
      <c r="FX384" s="122"/>
      <c r="FY384" s="122"/>
      <c r="FZ384" s="122"/>
      <c r="GA384" s="122"/>
      <c r="GB384" s="122"/>
      <c r="GC384" s="122"/>
      <c r="GD384" s="122"/>
      <c r="GE384" s="122"/>
      <c r="GF384" s="122"/>
      <c r="GG384" s="122"/>
      <c r="GH384" s="122"/>
      <c r="GI384" s="122"/>
      <c r="GJ384" s="122"/>
      <c r="GK384" s="122"/>
      <c r="GL384" s="122"/>
      <c r="GM384" s="122"/>
      <c r="GN384" s="122"/>
      <c r="GO384" s="122"/>
      <c r="GP384" s="122"/>
      <c r="GQ384" s="122"/>
      <c r="GR384" s="122"/>
      <c r="GS384" s="122"/>
      <c r="GT384" s="122"/>
      <c r="GU384" s="122"/>
      <c r="GV384" s="122"/>
      <c r="GW384" s="122"/>
      <c r="GX384" s="122"/>
      <c r="GY384" s="122"/>
      <c r="GZ384" s="122"/>
      <c r="HA384" s="122"/>
      <c r="HB384" s="122"/>
      <c r="HC384" s="122"/>
      <c r="HD384" s="122"/>
      <c r="HE384" s="122"/>
      <c r="HF384" s="122"/>
      <c r="HG384" s="122"/>
      <c r="HH384" s="122"/>
      <c r="HI384" s="122"/>
      <c r="HJ384" s="122"/>
      <c r="HK384" s="122"/>
      <c r="HL384" s="122"/>
      <c r="HM384" s="122"/>
      <c r="HN384" s="122"/>
      <c r="HO384" s="122"/>
      <c r="HP384" s="122"/>
      <c r="HQ384" s="122"/>
      <c r="HR384" s="122"/>
      <c r="HS384" s="122"/>
      <c r="HT384" s="122"/>
      <c r="HU384" s="122"/>
      <c r="HV384" s="122"/>
      <c r="HW384" s="122"/>
      <c r="HX384" s="122"/>
      <c r="HY384" s="122"/>
      <c r="HZ384" s="122"/>
      <c r="IA384" s="122"/>
      <c r="IB384" s="122"/>
      <c r="IC384" s="122"/>
      <c r="ID384" s="122"/>
      <c r="IE384" s="122"/>
      <c r="IF384" s="122"/>
      <c r="IG384" s="122"/>
      <c r="IH384" s="122"/>
      <c r="II384" s="122"/>
      <c r="IJ384" s="122"/>
      <c r="IK384" s="122"/>
      <c r="IL384" s="122"/>
      <c r="IM384" s="122"/>
      <c r="IN384" s="122"/>
      <c r="IO384" s="122"/>
      <c r="IP384" s="122"/>
      <c r="IQ384" s="122"/>
      <c r="IR384" s="122"/>
      <c r="IS384" s="122"/>
      <c r="IT384" s="122"/>
      <c r="IU384" s="122"/>
      <c r="IV384" s="122"/>
      <c r="IW384" s="122"/>
      <c r="IX384" s="122"/>
      <c r="IY384" s="122"/>
      <c r="IZ384" s="122"/>
      <c r="JA384" s="122"/>
      <c r="JB384" s="122"/>
      <c r="JC384" s="122"/>
      <c r="JD384" s="122"/>
      <c r="JE384" s="122"/>
      <c r="JF384" s="122"/>
      <c r="JG384" s="122"/>
      <c r="JH384" s="122"/>
      <c r="JI384" s="122"/>
      <c r="JJ384" s="122"/>
      <c r="JK384" s="122"/>
      <c r="JL384" s="122"/>
      <c r="JM384" s="122"/>
      <c r="JN384" s="122"/>
      <c r="JO384" s="122"/>
      <c r="JP384" s="122"/>
      <c r="JQ384" s="122"/>
      <c r="JR384" s="122"/>
      <c r="JS384" s="122"/>
      <c r="JT384" s="122"/>
      <c r="JU384" s="122"/>
      <c r="JV384" s="122"/>
      <c r="JW384" s="122"/>
      <c r="JX384" s="122"/>
      <c r="JY384" s="122"/>
      <c r="JZ384" s="122"/>
      <c r="KA384" s="122"/>
      <c r="KB384" s="122"/>
      <c r="KC384" s="122"/>
      <c r="KD384" s="122"/>
      <c r="KE384" s="122"/>
      <c r="KF384" s="122"/>
      <c r="KG384" s="122"/>
      <c r="KH384" s="122"/>
      <c r="KI384" s="122"/>
      <c r="KJ384" s="122"/>
      <c r="KK384" s="122"/>
      <c r="KL384" s="122"/>
      <c r="KM384" s="122"/>
      <c r="KN384" s="122"/>
      <c r="KO384" s="122"/>
      <c r="KP384" s="122"/>
      <c r="KQ384" s="122"/>
      <c r="KR384" s="122"/>
      <c r="KS384" s="122"/>
      <c r="KT384" s="122"/>
      <c r="KU384" s="122"/>
      <c r="KV384" s="122"/>
      <c r="KW384" s="122"/>
      <c r="KX384" s="122"/>
      <c r="KY384" s="122"/>
      <c r="KZ384" s="122"/>
      <c r="LA384" s="122"/>
      <c r="LB384" s="122"/>
      <c r="LC384" s="122"/>
      <c r="LD384" s="122"/>
      <c r="LE384" s="122"/>
      <c r="LF384" s="122"/>
      <c r="LG384" s="122"/>
      <c r="LH384" s="122"/>
      <c r="LI384" s="122"/>
      <c r="LJ384" s="122"/>
      <c r="LK384" s="122"/>
      <c r="LL384" s="122"/>
      <c r="LM384" s="122"/>
      <c r="LN384" s="122"/>
      <c r="LO384" s="122"/>
      <c r="LP384" s="122"/>
      <c r="LQ384" s="122"/>
      <c r="LR384" s="122"/>
      <c r="LS384" s="122"/>
      <c r="LT384" s="122"/>
      <c r="LU384" s="122"/>
      <c r="LV384" s="122"/>
      <c r="LW384" s="122"/>
      <c r="LX384" s="122"/>
      <c r="LY384" s="122"/>
      <c r="LZ384" s="122"/>
      <c r="MA384" s="122"/>
      <c r="MB384" s="122"/>
      <c r="MC384" s="122"/>
      <c r="MD384" s="122"/>
      <c r="ME384" s="122"/>
      <c r="MF384" s="122"/>
      <c r="MG384" s="122"/>
      <c r="MH384" s="122"/>
      <c r="MI384" s="122"/>
      <c r="MJ384" s="122"/>
      <c r="MK384" s="122"/>
      <c r="ML384" s="122"/>
      <c r="MM384" s="122"/>
      <c r="MN384" s="122"/>
      <c r="MO384" s="122"/>
      <c r="MP384" s="122"/>
      <c r="MQ384" s="122"/>
      <c r="MR384" s="122"/>
      <c r="MS384" s="122"/>
      <c r="MT384" s="122"/>
      <c r="MU384" s="122"/>
      <c r="MV384" s="122"/>
      <c r="MW384" s="122"/>
      <c r="MX384" s="122"/>
      <c r="MY384" s="122"/>
      <c r="MZ384" s="122"/>
      <c r="NA384" s="122"/>
      <c r="NB384" s="122"/>
      <c r="NC384" s="122"/>
      <c r="ND384" s="122"/>
      <c r="NE384" s="122"/>
      <c r="NF384" s="122"/>
      <c r="NG384" s="122"/>
      <c r="NH384" s="122"/>
      <c r="NI384" s="122"/>
      <c r="NJ384" s="122"/>
      <c r="NK384" s="122"/>
      <c r="NL384" s="122"/>
      <c r="NM384" s="122"/>
      <c r="NN384" s="122"/>
      <c r="NO384" s="122"/>
      <c r="NP384" s="122"/>
      <c r="NQ384" s="122"/>
      <c r="NR384" s="122"/>
      <c r="NS384" s="122"/>
      <c r="NT384" s="122"/>
      <c r="NU384" s="122"/>
      <c r="NV384" s="122"/>
      <c r="NW384" s="122"/>
      <c r="NX384" s="122"/>
      <c r="NY384" s="122"/>
      <c r="NZ384" s="122"/>
      <c r="OA384" s="122"/>
      <c r="OB384" s="122"/>
      <c r="OC384" s="122"/>
      <c r="OD384" s="122"/>
      <c r="OE384" s="122"/>
      <c r="OF384" s="122"/>
      <c r="OG384" s="122"/>
      <c r="OH384" s="122"/>
      <c r="OI384" s="122"/>
      <c r="OJ384" s="122"/>
      <c r="OK384" s="122"/>
      <c r="OL384" s="122"/>
      <c r="OM384" s="122"/>
      <c r="ON384" s="122"/>
      <c r="OO384" s="122"/>
      <c r="OP384" s="122"/>
      <c r="OQ384" s="122"/>
      <c r="OR384" s="122"/>
      <c r="OS384" s="122"/>
      <c r="OT384" s="122"/>
      <c r="OU384" s="122"/>
      <c r="OV384" s="122"/>
      <c r="OW384" s="122"/>
      <c r="OX384" s="122"/>
      <c r="OY384" s="122"/>
      <c r="OZ384" s="122"/>
      <c r="PA384" s="122"/>
      <c r="PB384" s="122"/>
      <c r="PC384" s="122"/>
      <c r="PD384" s="122"/>
      <c r="PE384" s="122"/>
      <c r="PF384" s="122"/>
      <c r="PG384" s="122"/>
      <c r="PH384" s="122"/>
      <c r="PI384" s="122"/>
      <c r="PJ384" s="122"/>
      <c r="PK384" s="122"/>
      <c r="PL384" s="122"/>
      <c r="PM384" s="122"/>
      <c r="PN384" s="122"/>
      <c r="PO384" s="122"/>
      <c r="PP384" s="122"/>
      <c r="PQ384" s="122"/>
      <c r="PR384" s="122"/>
      <c r="PS384" s="122"/>
      <c r="PT384" s="122"/>
      <c r="PU384" s="122"/>
      <c r="PV384" s="122"/>
      <c r="PW384" s="122"/>
      <c r="PX384" s="122"/>
      <c r="PY384" s="122"/>
      <c r="PZ384" s="122"/>
      <c r="QA384" s="122"/>
      <c r="QB384" s="122"/>
      <c r="QC384" s="122"/>
      <c r="QD384" s="122"/>
      <c r="QE384" s="122"/>
      <c r="QF384" s="122"/>
      <c r="QG384" s="122"/>
      <c r="QH384" s="122"/>
      <c r="QI384" s="122"/>
      <c r="QJ384" s="122"/>
      <c r="QK384" s="122"/>
      <c r="QL384" s="122"/>
      <c r="QM384" s="122"/>
      <c r="QN384" s="122"/>
      <c r="QO384" s="122"/>
      <c r="QP384" s="122"/>
      <c r="QQ384" s="122"/>
      <c r="QR384" s="122"/>
      <c r="QS384" s="122"/>
      <c r="QT384" s="122"/>
      <c r="QU384" s="122"/>
      <c r="QV384" s="122"/>
      <c r="QW384" s="122"/>
      <c r="QX384" s="122"/>
      <c r="QY384" s="122"/>
      <c r="QZ384" s="122"/>
      <c r="RA384" s="122"/>
      <c r="RB384" s="122"/>
      <c r="RC384" s="122"/>
      <c r="RD384" s="122"/>
      <c r="RE384" s="122"/>
      <c r="RF384" s="122"/>
      <c r="RG384" s="122"/>
      <c r="RH384" s="122"/>
      <c r="RI384" s="122"/>
      <c r="RJ384" s="122"/>
      <c r="RK384" s="122"/>
      <c r="RL384" s="122"/>
      <c r="RM384" s="122"/>
      <c r="RN384" s="122"/>
      <c r="RO384" s="122"/>
      <c r="RP384" s="122"/>
      <c r="RQ384" s="122"/>
      <c r="RR384" s="122"/>
      <c r="RS384" s="122"/>
      <c r="RT384" s="122"/>
      <c r="RU384" s="122"/>
      <c r="RV384" s="122"/>
      <c r="RW384" s="122"/>
      <c r="RX384" s="122"/>
      <c r="RY384" s="122"/>
      <c r="RZ384" s="122"/>
      <c r="SA384" s="122"/>
      <c r="SB384" s="122"/>
      <c r="SC384" s="122"/>
      <c r="SD384" s="122"/>
      <c r="SE384" s="122"/>
      <c r="SF384" s="122"/>
      <c r="SG384" s="122"/>
      <c r="SH384" s="122"/>
      <c r="SI384" s="122"/>
      <c r="SJ384" s="122"/>
      <c r="SK384" s="122"/>
      <c r="SL384" s="122"/>
      <c r="SM384" s="122"/>
      <c r="SN384" s="122"/>
      <c r="SO384" s="122"/>
      <c r="SP384" s="122"/>
      <c r="SQ384" s="122"/>
      <c r="SR384" s="122"/>
      <c r="SS384" s="122"/>
      <c r="ST384" s="122"/>
      <c r="SU384" s="122"/>
      <c r="SV384" s="122"/>
      <c r="SW384" s="122"/>
      <c r="SX384" s="122"/>
      <c r="SY384" s="122"/>
      <c r="SZ384" s="122"/>
      <c r="TA384" s="122"/>
      <c r="TB384" s="122"/>
      <c r="TC384" s="122"/>
      <c r="TD384" s="122"/>
      <c r="TE384" s="122"/>
      <c r="TF384" s="122"/>
      <c r="TG384" s="122"/>
      <c r="TH384" s="122"/>
      <c r="TI384" s="122"/>
      <c r="TJ384" s="122"/>
      <c r="TK384" s="122"/>
      <c r="TL384" s="122"/>
      <c r="TM384" s="122"/>
      <c r="TN384" s="122"/>
      <c r="TO384" s="122"/>
      <c r="TP384" s="122"/>
      <c r="TQ384" s="122"/>
      <c r="TR384" s="122"/>
      <c r="TS384" s="122"/>
      <c r="TT384" s="122"/>
      <c r="TU384" s="122"/>
      <c r="TV384" s="122"/>
      <c r="TW384" s="122"/>
      <c r="TX384" s="122"/>
      <c r="TY384" s="122"/>
      <c r="TZ384" s="122"/>
      <c r="UA384" s="122"/>
      <c r="UB384" s="122"/>
      <c r="UC384" s="122"/>
      <c r="UD384" s="122"/>
      <c r="UE384" s="122"/>
      <c r="UF384" s="122"/>
      <c r="UG384" s="122"/>
      <c r="UH384" s="122"/>
      <c r="UI384" s="122"/>
      <c r="UJ384" s="122"/>
      <c r="UK384" s="122"/>
      <c r="UL384" s="122"/>
      <c r="UM384" s="122"/>
      <c r="UN384" s="122"/>
      <c r="UO384" s="122"/>
      <c r="UP384" s="122"/>
      <c r="UQ384" s="122"/>
      <c r="UR384" s="122"/>
      <c r="US384" s="122"/>
      <c r="UT384" s="122"/>
      <c r="UU384" s="122"/>
      <c r="UV384" s="122"/>
      <c r="UW384" s="122"/>
      <c r="UX384" s="122"/>
      <c r="UY384" s="122"/>
      <c r="UZ384" s="122"/>
      <c r="VA384" s="122"/>
      <c r="VB384" s="122"/>
      <c r="VC384" s="122"/>
      <c r="VD384" s="122"/>
      <c r="VE384" s="122"/>
      <c r="VF384" s="122"/>
      <c r="VG384" s="122"/>
      <c r="VH384" s="122"/>
      <c r="VI384" s="122"/>
      <c r="VJ384" s="122"/>
      <c r="VK384" s="122"/>
      <c r="VL384" s="122"/>
      <c r="VM384" s="122"/>
      <c r="VN384" s="122"/>
      <c r="VO384" s="122"/>
      <c r="VP384" s="122"/>
      <c r="VQ384" s="122"/>
      <c r="VR384" s="122"/>
      <c r="VS384" s="122"/>
      <c r="VT384" s="122"/>
      <c r="VU384" s="122"/>
      <c r="VV384" s="122"/>
      <c r="VW384" s="122"/>
      <c r="VX384" s="122"/>
      <c r="VY384" s="122"/>
      <c r="VZ384" s="122"/>
      <c r="WA384" s="122"/>
      <c r="WB384" s="122"/>
      <c r="WC384" s="122"/>
      <c r="WD384" s="122"/>
      <c r="WE384" s="122"/>
      <c r="WF384" s="122"/>
      <c r="WG384" s="122"/>
      <c r="WH384" s="122"/>
      <c r="WI384" s="122"/>
      <c r="WJ384" s="122"/>
      <c r="WK384" s="122"/>
      <c r="WL384" s="122"/>
      <c r="WM384" s="122"/>
      <c r="WN384" s="122"/>
      <c r="WO384" s="122"/>
      <c r="WP384" s="122"/>
      <c r="WQ384" s="122"/>
      <c r="WR384" s="122"/>
      <c r="WS384" s="122"/>
      <c r="WT384" s="122"/>
      <c r="WU384" s="122"/>
      <c r="WV384" s="122"/>
      <c r="WW384" s="122"/>
      <c r="WX384" s="122"/>
      <c r="WY384" s="122"/>
      <c r="WZ384" s="122"/>
      <c r="XA384" s="122"/>
      <c r="XB384" s="122"/>
      <c r="XC384" s="122"/>
      <c r="XD384" s="122"/>
      <c r="XE384" s="122"/>
      <c r="XF384" s="122"/>
      <c r="XG384" s="122"/>
      <c r="XH384" s="122"/>
      <c r="XI384" s="122"/>
      <c r="XJ384" s="122"/>
      <c r="XK384" s="122"/>
      <c r="XL384" s="122"/>
      <c r="XM384" s="122"/>
      <c r="XN384" s="122"/>
      <c r="XO384" s="122"/>
      <c r="XP384" s="122"/>
      <c r="XQ384" s="122"/>
      <c r="XR384" s="122"/>
      <c r="XS384" s="122"/>
      <c r="XT384" s="122"/>
      <c r="XU384" s="122"/>
      <c r="XV384" s="122"/>
      <c r="XW384" s="122"/>
      <c r="XX384" s="122"/>
      <c r="XY384" s="122"/>
      <c r="XZ384" s="122"/>
      <c r="YA384" s="122"/>
      <c r="YB384" s="122"/>
      <c r="YC384" s="122"/>
      <c r="YD384" s="122"/>
      <c r="YE384" s="122"/>
      <c r="YF384" s="122"/>
      <c r="YG384" s="122"/>
      <c r="YH384" s="122"/>
      <c r="YI384" s="122"/>
      <c r="YJ384" s="122"/>
      <c r="YK384" s="122"/>
      <c r="YL384" s="122"/>
      <c r="YM384" s="122"/>
      <c r="YN384" s="122"/>
      <c r="YO384" s="122"/>
      <c r="YP384" s="122"/>
      <c r="YQ384" s="122"/>
      <c r="YR384" s="122"/>
      <c r="YS384" s="122"/>
      <c r="YT384" s="122"/>
      <c r="YU384" s="122"/>
      <c r="YV384" s="122"/>
      <c r="YW384" s="122"/>
      <c r="YX384" s="122"/>
      <c r="YY384" s="122"/>
      <c r="YZ384" s="122"/>
      <c r="ZA384" s="122"/>
      <c r="ZB384" s="122"/>
      <c r="ZC384" s="122"/>
      <c r="ZD384" s="122"/>
      <c r="ZE384" s="122"/>
      <c r="ZF384" s="122"/>
      <c r="ZG384" s="122"/>
      <c r="ZH384" s="122"/>
      <c r="ZI384" s="122"/>
      <c r="ZJ384" s="122"/>
      <c r="ZK384" s="122"/>
      <c r="ZL384" s="122"/>
      <c r="ZM384" s="122"/>
      <c r="ZN384" s="122"/>
      <c r="ZO384" s="122"/>
      <c r="ZP384" s="122"/>
      <c r="ZQ384" s="122"/>
      <c r="ZR384" s="122"/>
      <c r="ZS384" s="122"/>
      <c r="ZT384" s="122"/>
      <c r="ZU384" s="122"/>
      <c r="ZV384" s="122"/>
      <c r="ZW384" s="122"/>
      <c r="ZX384" s="122"/>
      <c r="ZY384" s="122"/>
      <c r="ZZ384" s="122"/>
      <c r="AAA384" s="122"/>
      <c r="AAB384" s="122"/>
      <c r="AAC384" s="122"/>
      <c r="AAD384" s="122"/>
      <c r="AAE384" s="122"/>
      <c r="AAF384" s="122"/>
      <c r="AAG384" s="122"/>
      <c r="AAH384" s="122"/>
      <c r="AAI384" s="122"/>
      <c r="AAJ384" s="122"/>
      <c r="AAK384" s="122"/>
      <c r="AAL384" s="122"/>
      <c r="AAM384" s="122"/>
      <c r="AAN384" s="122"/>
      <c r="AAO384" s="122"/>
      <c r="AAP384" s="122"/>
      <c r="AAQ384" s="122"/>
      <c r="AAR384" s="122"/>
      <c r="AAS384" s="122"/>
      <c r="AAT384" s="122"/>
      <c r="AAU384" s="122"/>
      <c r="AAV384" s="122"/>
      <c r="AAW384" s="122"/>
      <c r="AAX384" s="122"/>
      <c r="AAY384" s="122"/>
      <c r="AAZ384" s="122"/>
      <c r="ABA384" s="122"/>
      <c r="ABB384" s="122"/>
      <c r="ABC384" s="122"/>
      <c r="ABD384" s="122"/>
      <c r="ABE384" s="122"/>
      <c r="ABF384" s="122"/>
      <c r="ABG384" s="122"/>
      <c r="ABH384" s="122"/>
      <c r="ABI384" s="122"/>
      <c r="ABJ384" s="122"/>
      <c r="ABK384" s="122"/>
      <c r="ABL384" s="122"/>
      <c r="ABM384" s="122"/>
      <c r="ABN384" s="122"/>
      <c r="ABO384" s="122"/>
      <c r="ABP384" s="122"/>
      <c r="ABQ384" s="122"/>
      <c r="ABR384" s="122"/>
      <c r="ABS384" s="122"/>
      <c r="ABT384" s="122"/>
      <c r="ABU384" s="122"/>
      <c r="ABV384" s="122"/>
      <c r="ABW384" s="122"/>
      <c r="ABX384" s="122"/>
      <c r="ABY384" s="122"/>
      <c r="ABZ384" s="122"/>
      <c r="ACA384" s="122"/>
      <c r="ACB384" s="122"/>
      <c r="ACC384" s="122"/>
      <c r="ACD384" s="122"/>
      <c r="ACE384" s="122"/>
      <c r="ACF384" s="122"/>
      <c r="ACG384" s="122"/>
      <c r="ACH384" s="122"/>
      <c r="ACI384" s="122"/>
      <c r="ACJ384" s="122"/>
      <c r="ACK384" s="122"/>
      <c r="ACL384" s="122"/>
      <c r="ACM384" s="122"/>
      <c r="ACN384" s="122"/>
      <c r="ACO384" s="122"/>
      <c r="ACP384" s="122"/>
      <c r="ACQ384" s="122"/>
      <c r="ACR384" s="122"/>
      <c r="ACS384" s="122"/>
      <c r="ACT384" s="122"/>
      <c r="ACU384" s="122"/>
      <c r="ACV384" s="122"/>
      <c r="ACW384" s="122"/>
      <c r="ACX384" s="122"/>
      <c r="ACY384" s="122"/>
      <c r="ACZ384" s="122"/>
      <c r="ADA384" s="122"/>
    </row>
    <row r="385" spans="1:781" customFormat="1" ht="15.6" x14ac:dyDescent="0.3">
      <c r="A385" s="40">
        <v>2</v>
      </c>
      <c r="B385" s="98" t="s">
        <v>1050</v>
      </c>
      <c r="C385" s="99" t="s">
        <v>888</v>
      </c>
      <c r="D385" s="100" t="s">
        <v>176</v>
      </c>
      <c r="E385" s="100"/>
      <c r="F385" s="100">
        <v>60</v>
      </c>
      <c r="G385" s="50"/>
      <c r="H385" s="100">
        <v>1</v>
      </c>
      <c r="I385" s="100" t="s">
        <v>51</v>
      </c>
      <c r="J385" s="100" t="s">
        <v>360</v>
      </c>
      <c r="K385" s="101">
        <v>1952</v>
      </c>
      <c r="L385" s="118">
        <v>1952</v>
      </c>
      <c r="M385" s="102"/>
      <c r="N385" s="103"/>
      <c r="O385" s="103" t="s">
        <v>877</v>
      </c>
      <c r="P385" s="54" t="s">
        <v>1051</v>
      </c>
      <c r="Q385" s="55" t="s">
        <v>1052</v>
      </c>
      <c r="R385" s="33"/>
      <c r="S385" s="34" t="str">
        <f t="shared" si="86"/>
        <v>Cu, Ag, Pb, Zn</v>
      </c>
      <c r="T385" s="35"/>
      <c r="U385" s="35"/>
      <c r="V385" s="35"/>
      <c r="W385" s="35"/>
      <c r="X385" s="35"/>
      <c r="Y385" s="35"/>
      <c r="Z385" s="35"/>
      <c r="AA385" s="1"/>
      <c r="AB385" s="36"/>
      <c r="AC385" s="36"/>
      <c r="AD385" s="36"/>
      <c r="AE385" s="36"/>
      <c r="AF385" s="37"/>
      <c r="AG385" s="37"/>
      <c r="AH385" s="37"/>
      <c r="AI385" s="37"/>
      <c r="AJ385" s="1"/>
      <c r="AK385" s="137"/>
      <c r="AL385" s="137"/>
      <c r="AM385" s="137"/>
      <c r="AN385" s="137"/>
      <c r="AO385" s="137"/>
      <c r="AP385" s="137"/>
      <c r="AQ385" s="137"/>
      <c r="AR385" s="137"/>
      <c r="AS385" s="137"/>
      <c r="AT385" s="137"/>
      <c r="AU385" s="137"/>
      <c r="AV385" s="137"/>
      <c r="AW385" s="137"/>
      <c r="AX385" s="137"/>
      <c r="AY385" s="137"/>
      <c r="AZ385" s="137"/>
      <c r="BA385" s="137"/>
      <c r="BB385" s="137"/>
      <c r="BC385" s="137"/>
      <c r="BD385" s="137"/>
      <c r="BE385" s="137"/>
      <c r="BF385" s="137"/>
      <c r="BG385" s="137"/>
      <c r="BH385" s="137"/>
      <c r="BI385" s="137"/>
      <c r="BJ385" s="137"/>
      <c r="BK385" s="137"/>
      <c r="BL385" s="137"/>
      <c r="BM385" s="137"/>
      <c r="BN385" s="137"/>
      <c r="BO385" s="137"/>
      <c r="BP385" s="137"/>
      <c r="BQ385" s="137"/>
      <c r="BR385" s="137"/>
      <c r="BS385" s="137"/>
      <c r="BT385" s="137"/>
      <c r="BU385" s="137"/>
      <c r="BV385" s="137"/>
      <c r="BW385" s="137"/>
      <c r="BX385" s="137"/>
      <c r="BY385" s="137"/>
      <c r="BZ385" s="137"/>
      <c r="CA385" s="137"/>
      <c r="CB385" s="137"/>
      <c r="CC385" s="137"/>
      <c r="CD385" s="137"/>
      <c r="CE385" s="137"/>
      <c r="CF385" s="137"/>
      <c r="CG385" s="137"/>
      <c r="CH385" s="137"/>
      <c r="CI385" s="137"/>
      <c r="CJ385" s="137"/>
      <c r="CK385" s="137"/>
      <c r="CL385" s="137"/>
      <c r="CM385" s="137"/>
      <c r="CN385" s="137"/>
      <c r="CO385" s="137"/>
      <c r="CP385" s="137"/>
      <c r="CQ385" s="137"/>
      <c r="CR385" s="137"/>
      <c r="CS385" s="137"/>
      <c r="CT385" s="137"/>
      <c r="CU385" s="137"/>
      <c r="CV385" s="137"/>
      <c r="CW385" s="137"/>
      <c r="CX385" s="137"/>
      <c r="CY385" s="137"/>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37"/>
      <c r="EA385" s="137"/>
      <c r="EB385" s="137"/>
      <c r="EC385" s="137"/>
      <c r="ED385" s="122"/>
      <c r="EE385" s="122"/>
      <c r="EF385" s="122"/>
      <c r="EG385" s="122"/>
      <c r="EH385" s="122"/>
      <c r="EI385" s="122"/>
      <c r="EJ385" s="122"/>
      <c r="EK385" s="122"/>
      <c r="EL385" s="122"/>
      <c r="EM385" s="122"/>
      <c r="EN385" s="122"/>
      <c r="EO385" s="122"/>
      <c r="EP385" s="122"/>
      <c r="EQ385" s="122"/>
      <c r="ER385" s="122"/>
      <c r="ES385" s="122"/>
      <c r="ET385" s="122"/>
      <c r="EU385" s="122"/>
      <c r="EV385" s="122"/>
      <c r="EW385" s="122"/>
      <c r="EX385" s="122"/>
      <c r="EY385" s="122"/>
      <c r="EZ385" s="122"/>
      <c r="FA385" s="122"/>
      <c r="FB385" s="122"/>
      <c r="FC385" s="122"/>
      <c r="FD385" s="122"/>
      <c r="FE385" s="122"/>
      <c r="FF385" s="122"/>
      <c r="FG385" s="122"/>
      <c r="FH385" s="122"/>
      <c r="FI385" s="122"/>
      <c r="FJ385" s="122"/>
      <c r="FK385" s="122"/>
      <c r="FL385" s="122"/>
      <c r="FM385" s="122"/>
      <c r="FN385" s="122"/>
      <c r="FO385" s="122"/>
      <c r="FP385" s="122"/>
      <c r="FQ385" s="122"/>
      <c r="FR385" s="122"/>
      <c r="FS385" s="122"/>
      <c r="FT385" s="122"/>
      <c r="FU385" s="122"/>
      <c r="FV385" s="122"/>
      <c r="FW385" s="122"/>
      <c r="FX385" s="122"/>
      <c r="FY385" s="122"/>
      <c r="FZ385" s="122"/>
      <c r="GA385" s="122"/>
      <c r="GB385" s="122"/>
      <c r="GC385" s="122"/>
      <c r="GD385" s="122"/>
      <c r="GE385" s="122"/>
      <c r="GF385" s="122"/>
      <c r="GG385" s="122"/>
      <c r="GH385" s="122"/>
      <c r="GI385" s="122"/>
      <c r="GJ385" s="122"/>
      <c r="GK385" s="122"/>
      <c r="GL385" s="122"/>
      <c r="GM385" s="122"/>
      <c r="GN385" s="122"/>
      <c r="GO385" s="122"/>
      <c r="GP385" s="122"/>
      <c r="GQ385" s="122"/>
      <c r="GR385" s="122"/>
      <c r="GS385" s="122"/>
      <c r="GT385" s="122"/>
      <c r="GU385" s="122"/>
      <c r="GV385" s="122"/>
      <c r="GW385" s="122"/>
      <c r="GX385" s="122"/>
      <c r="GY385" s="122"/>
      <c r="GZ385" s="122"/>
      <c r="HA385" s="122"/>
      <c r="HB385" s="122"/>
      <c r="HC385" s="122"/>
      <c r="HD385" s="122"/>
      <c r="HE385" s="122"/>
      <c r="HF385" s="122"/>
      <c r="HG385" s="122"/>
      <c r="HH385" s="122"/>
      <c r="HI385" s="122"/>
      <c r="HJ385" s="122"/>
      <c r="HK385" s="122"/>
      <c r="HL385" s="122"/>
      <c r="HM385" s="122"/>
      <c r="HN385" s="122"/>
      <c r="HO385" s="122"/>
      <c r="HP385" s="122"/>
      <c r="HQ385" s="122"/>
      <c r="HR385" s="122"/>
      <c r="HS385" s="122"/>
      <c r="HT385" s="122"/>
      <c r="HU385" s="122"/>
      <c r="HV385" s="122"/>
      <c r="HW385" s="122"/>
      <c r="HX385" s="122"/>
      <c r="HY385" s="122"/>
      <c r="HZ385" s="122"/>
      <c r="IA385" s="122"/>
      <c r="IB385" s="122"/>
      <c r="IC385" s="122"/>
      <c r="ID385" s="122"/>
      <c r="IE385" s="122"/>
      <c r="IF385" s="122"/>
      <c r="IG385" s="122"/>
      <c r="IH385" s="122"/>
      <c r="II385" s="122"/>
      <c r="IJ385" s="122"/>
      <c r="IK385" s="122"/>
      <c r="IL385" s="122"/>
      <c r="IM385" s="122"/>
      <c r="IN385" s="122"/>
      <c r="IO385" s="122"/>
      <c r="IP385" s="122"/>
      <c r="IQ385" s="122"/>
      <c r="IR385" s="122"/>
      <c r="IS385" s="122"/>
      <c r="IT385" s="122"/>
      <c r="IU385" s="122"/>
      <c r="IV385" s="122"/>
      <c r="IW385" s="122"/>
      <c r="IX385" s="122"/>
      <c r="IY385" s="122"/>
      <c r="IZ385" s="122"/>
      <c r="JA385" s="122"/>
      <c r="JB385" s="122"/>
      <c r="JC385" s="122"/>
      <c r="JD385" s="122"/>
      <c r="JE385" s="122"/>
      <c r="JF385" s="122"/>
      <c r="JG385" s="122"/>
      <c r="JH385" s="122"/>
      <c r="JI385" s="122"/>
      <c r="JJ385" s="122"/>
      <c r="JK385" s="122"/>
      <c r="JL385" s="122"/>
      <c r="JM385" s="122"/>
      <c r="JN385" s="122"/>
      <c r="JO385" s="122"/>
      <c r="JP385" s="122"/>
      <c r="JQ385" s="122"/>
      <c r="JR385" s="122"/>
      <c r="JS385" s="122"/>
      <c r="JT385" s="122"/>
      <c r="JU385" s="122"/>
      <c r="JV385" s="122"/>
      <c r="JW385" s="122"/>
      <c r="JX385" s="122"/>
      <c r="JY385" s="122"/>
      <c r="JZ385" s="122"/>
      <c r="KA385" s="122"/>
      <c r="KB385" s="122"/>
      <c r="KC385" s="122"/>
      <c r="KD385" s="122"/>
      <c r="KE385" s="122"/>
      <c r="KF385" s="122"/>
      <c r="KG385" s="122"/>
      <c r="KH385" s="122"/>
      <c r="KI385" s="122"/>
      <c r="KJ385" s="122"/>
      <c r="KK385" s="122"/>
      <c r="KL385" s="122"/>
      <c r="KM385" s="122"/>
      <c r="KN385" s="122"/>
      <c r="KO385" s="122"/>
      <c r="KP385" s="122"/>
      <c r="KQ385" s="122"/>
      <c r="KR385" s="122"/>
      <c r="KS385" s="122"/>
      <c r="KT385" s="122"/>
      <c r="KU385" s="122"/>
      <c r="KV385" s="122"/>
      <c r="KW385" s="122"/>
      <c r="KX385" s="122"/>
      <c r="KY385" s="122"/>
      <c r="KZ385" s="122"/>
      <c r="LA385" s="122"/>
      <c r="LB385" s="122"/>
      <c r="LC385" s="122"/>
      <c r="LD385" s="122"/>
      <c r="LE385" s="122"/>
      <c r="LF385" s="122"/>
      <c r="LG385" s="122"/>
      <c r="LH385" s="122"/>
      <c r="LI385" s="122"/>
      <c r="LJ385" s="122"/>
      <c r="LK385" s="122"/>
      <c r="LL385" s="122"/>
      <c r="LM385" s="122"/>
      <c r="LN385" s="122"/>
      <c r="LO385" s="122"/>
      <c r="LP385" s="122"/>
      <c r="LQ385" s="122"/>
      <c r="LR385" s="122"/>
      <c r="LS385" s="122"/>
      <c r="LT385" s="122"/>
      <c r="LU385" s="122"/>
      <c r="LV385" s="122"/>
      <c r="LW385" s="122"/>
      <c r="LX385" s="122"/>
      <c r="LY385" s="122"/>
      <c r="LZ385" s="122"/>
      <c r="MA385" s="122"/>
      <c r="MB385" s="122"/>
      <c r="MC385" s="122"/>
      <c r="MD385" s="122"/>
      <c r="ME385" s="122"/>
      <c r="MF385" s="122"/>
      <c r="MG385" s="122"/>
      <c r="MH385" s="122"/>
      <c r="MI385" s="122"/>
      <c r="MJ385" s="122"/>
      <c r="MK385" s="122"/>
      <c r="ML385" s="122"/>
      <c r="MM385" s="122"/>
      <c r="MN385" s="122"/>
      <c r="MO385" s="122"/>
      <c r="MP385" s="122"/>
      <c r="MQ385" s="122"/>
      <c r="MR385" s="122"/>
      <c r="MS385" s="122"/>
      <c r="MT385" s="122"/>
      <c r="MU385" s="122"/>
      <c r="MV385" s="122"/>
      <c r="MW385" s="122"/>
      <c r="MX385" s="122"/>
      <c r="MY385" s="122"/>
      <c r="MZ385" s="122"/>
      <c r="NA385" s="122"/>
      <c r="NB385" s="122"/>
      <c r="NC385" s="122"/>
      <c r="ND385" s="122"/>
      <c r="NE385" s="122"/>
      <c r="NF385" s="122"/>
      <c r="NG385" s="122"/>
      <c r="NH385" s="122"/>
      <c r="NI385" s="122"/>
      <c r="NJ385" s="122"/>
      <c r="NK385" s="122"/>
      <c r="NL385" s="122"/>
      <c r="NM385" s="122"/>
      <c r="NN385" s="122"/>
      <c r="NO385" s="122"/>
      <c r="NP385" s="122"/>
      <c r="NQ385" s="122"/>
      <c r="NR385" s="122"/>
      <c r="NS385" s="122"/>
      <c r="NT385" s="122"/>
      <c r="NU385" s="122"/>
      <c r="NV385" s="122"/>
      <c r="NW385" s="122"/>
      <c r="NX385" s="122"/>
      <c r="NY385" s="122"/>
      <c r="NZ385" s="122"/>
      <c r="OA385" s="122"/>
      <c r="OB385" s="122"/>
      <c r="OC385" s="122"/>
      <c r="OD385" s="122"/>
      <c r="OE385" s="122"/>
      <c r="OF385" s="122"/>
      <c r="OG385" s="122"/>
      <c r="OH385" s="122"/>
      <c r="OI385" s="122"/>
      <c r="OJ385" s="122"/>
      <c r="OK385" s="122"/>
      <c r="OL385" s="122"/>
      <c r="OM385" s="122"/>
      <c r="ON385" s="122"/>
      <c r="OO385" s="122"/>
      <c r="OP385" s="122"/>
      <c r="OQ385" s="122"/>
      <c r="OR385" s="122"/>
      <c r="OS385" s="122"/>
      <c r="OT385" s="122"/>
      <c r="OU385" s="122"/>
      <c r="OV385" s="122"/>
      <c r="OW385" s="122"/>
      <c r="OX385" s="122"/>
      <c r="OY385" s="122"/>
      <c r="OZ385" s="122"/>
      <c r="PA385" s="122"/>
      <c r="PB385" s="122"/>
      <c r="PC385" s="122"/>
      <c r="PD385" s="122"/>
      <c r="PE385" s="122"/>
      <c r="PF385" s="122"/>
      <c r="PG385" s="122"/>
      <c r="PH385" s="122"/>
      <c r="PI385" s="122"/>
      <c r="PJ385" s="122"/>
      <c r="PK385" s="122"/>
      <c r="PL385" s="122"/>
      <c r="PM385" s="122"/>
      <c r="PN385" s="122"/>
      <c r="PO385" s="122"/>
      <c r="PP385" s="122"/>
      <c r="PQ385" s="122"/>
      <c r="PR385" s="122"/>
      <c r="PS385" s="122"/>
      <c r="PT385" s="122"/>
      <c r="PU385" s="122"/>
      <c r="PV385" s="122"/>
      <c r="PW385" s="122"/>
      <c r="PX385" s="122"/>
      <c r="PY385" s="122"/>
      <c r="PZ385" s="122"/>
      <c r="QA385" s="122"/>
      <c r="QB385" s="122"/>
      <c r="QC385" s="122"/>
      <c r="QD385" s="122"/>
      <c r="QE385" s="122"/>
      <c r="QF385" s="122"/>
      <c r="QG385" s="122"/>
      <c r="QH385" s="122"/>
      <c r="QI385" s="122"/>
      <c r="QJ385" s="122"/>
      <c r="QK385" s="122"/>
      <c r="QL385" s="122"/>
      <c r="QM385" s="122"/>
      <c r="QN385" s="122"/>
      <c r="QO385" s="122"/>
      <c r="QP385" s="122"/>
      <c r="QQ385" s="122"/>
      <c r="QR385" s="122"/>
      <c r="QS385" s="122"/>
      <c r="QT385" s="122"/>
      <c r="QU385" s="122"/>
      <c r="QV385" s="122"/>
      <c r="QW385" s="122"/>
      <c r="QX385" s="122"/>
      <c r="QY385" s="122"/>
      <c r="QZ385" s="122"/>
      <c r="RA385" s="122"/>
      <c r="RB385" s="122"/>
      <c r="RC385" s="122"/>
      <c r="RD385" s="122"/>
      <c r="RE385" s="122"/>
      <c r="RF385" s="122"/>
      <c r="RG385" s="122"/>
      <c r="RH385" s="122"/>
      <c r="RI385" s="122"/>
      <c r="RJ385" s="122"/>
      <c r="RK385" s="122"/>
      <c r="RL385" s="122"/>
      <c r="RM385" s="122"/>
      <c r="RN385" s="122"/>
      <c r="RO385" s="122"/>
      <c r="RP385" s="122"/>
      <c r="RQ385" s="122"/>
      <c r="RR385" s="122"/>
      <c r="RS385" s="122"/>
      <c r="RT385" s="122"/>
      <c r="RU385" s="122"/>
      <c r="RV385" s="122"/>
      <c r="RW385" s="122"/>
      <c r="RX385" s="122"/>
      <c r="RY385" s="122"/>
      <c r="RZ385" s="122"/>
      <c r="SA385" s="122"/>
      <c r="SB385" s="122"/>
      <c r="SC385" s="122"/>
      <c r="SD385" s="122"/>
      <c r="SE385" s="122"/>
      <c r="SF385" s="122"/>
      <c r="SG385" s="122"/>
      <c r="SH385" s="122"/>
      <c r="SI385" s="122"/>
      <c r="SJ385" s="122"/>
      <c r="SK385" s="122"/>
      <c r="SL385" s="122"/>
      <c r="SM385" s="122"/>
      <c r="SN385" s="122"/>
      <c r="SO385" s="122"/>
      <c r="SP385" s="122"/>
      <c r="SQ385" s="122"/>
      <c r="SR385" s="122"/>
      <c r="SS385" s="122"/>
      <c r="ST385" s="122"/>
      <c r="SU385" s="122"/>
      <c r="SV385" s="122"/>
      <c r="SW385" s="122"/>
      <c r="SX385" s="122"/>
      <c r="SY385" s="122"/>
      <c r="SZ385" s="122"/>
      <c r="TA385" s="122"/>
      <c r="TB385" s="122"/>
      <c r="TC385" s="122"/>
      <c r="TD385" s="122"/>
      <c r="TE385" s="122"/>
      <c r="TF385" s="122"/>
      <c r="TG385" s="122"/>
      <c r="TH385" s="122"/>
      <c r="TI385" s="122"/>
      <c r="TJ385" s="122"/>
      <c r="TK385" s="122"/>
      <c r="TL385" s="122"/>
      <c r="TM385" s="122"/>
      <c r="TN385" s="122"/>
      <c r="TO385" s="122"/>
      <c r="TP385" s="122"/>
      <c r="TQ385" s="122"/>
      <c r="TR385" s="122"/>
      <c r="TS385" s="122"/>
      <c r="TT385" s="122"/>
      <c r="TU385" s="122"/>
      <c r="TV385" s="122"/>
      <c r="TW385" s="122"/>
      <c r="TX385" s="122"/>
      <c r="TY385" s="122"/>
      <c r="TZ385" s="122"/>
      <c r="UA385" s="122"/>
      <c r="UB385" s="122"/>
      <c r="UC385" s="122"/>
      <c r="UD385" s="122"/>
      <c r="UE385" s="122"/>
      <c r="UF385" s="122"/>
      <c r="UG385" s="122"/>
      <c r="UH385" s="122"/>
      <c r="UI385" s="122"/>
      <c r="UJ385" s="122"/>
      <c r="UK385" s="122"/>
      <c r="UL385" s="122"/>
      <c r="UM385" s="122"/>
      <c r="UN385" s="122"/>
      <c r="UO385" s="122"/>
      <c r="UP385" s="122"/>
      <c r="UQ385" s="122"/>
      <c r="UR385" s="122"/>
      <c r="US385" s="122"/>
      <c r="UT385" s="122"/>
      <c r="UU385" s="122"/>
      <c r="UV385" s="122"/>
      <c r="UW385" s="122"/>
      <c r="UX385" s="122"/>
      <c r="UY385" s="122"/>
      <c r="UZ385" s="122"/>
      <c r="VA385" s="122"/>
      <c r="VB385" s="122"/>
      <c r="VC385" s="122"/>
      <c r="VD385" s="122"/>
      <c r="VE385" s="122"/>
      <c r="VF385" s="122"/>
      <c r="VG385" s="122"/>
      <c r="VH385" s="122"/>
      <c r="VI385" s="122"/>
      <c r="VJ385" s="122"/>
      <c r="VK385" s="122"/>
      <c r="VL385" s="122"/>
      <c r="VM385" s="122"/>
      <c r="VN385" s="122"/>
      <c r="VO385" s="122"/>
      <c r="VP385" s="122"/>
      <c r="VQ385" s="122"/>
      <c r="VR385" s="122"/>
      <c r="VS385" s="122"/>
      <c r="VT385" s="122"/>
      <c r="VU385" s="122"/>
      <c r="VV385" s="122"/>
      <c r="VW385" s="122"/>
      <c r="VX385" s="122"/>
      <c r="VY385" s="122"/>
      <c r="VZ385" s="122"/>
      <c r="WA385" s="122"/>
      <c r="WB385" s="122"/>
      <c r="WC385" s="122"/>
      <c r="WD385" s="122"/>
      <c r="WE385" s="122"/>
      <c r="WF385" s="122"/>
      <c r="WG385" s="122"/>
      <c r="WH385" s="122"/>
      <c r="WI385" s="122"/>
      <c r="WJ385" s="122"/>
      <c r="WK385" s="122"/>
      <c r="WL385" s="122"/>
      <c r="WM385" s="122"/>
      <c r="WN385" s="122"/>
      <c r="WO385" s="122"/>
      <c r="WP385" s="122"/>
      <c r="WQ385" s="122"/>
      <c r="WR385" s="122"/>
      <c r="WS385" s="122"/>
      <c r="WT385" s="122"/>
      <c r="WU385" s="122"/>
      <c r="WV385" s="122"/>
      <c r="WW385" s="122"/>
      <c r="WX385" s="122"/>
      <c r="WY385" s="122"/>
      <c r="WZ385" s="122"/>
      <c r="XA385" s="122"/>
      <c r="XB385" s="122"/>
      <c r="XC385" s="122"/>
      <c r="XD385" s="122"/>
      <c r="XE385" s="122"/>
      <c r="XF385" s="122"/>
      <c r="XG385" s="122"/>
      <c r="XH385" s="122"/>
      <c r="XI385" s="122"/>
      <c r="XJ385" s="122"/>
      <c r="XK385" s="122"/>
      <c r="XL385" s="122"/>
      <c r="XM385" s="122"/>
      <c r="XN385" s="122"/>
      <c r="XO385" s="122"/>
      <c r="XP385" s="122"/>
      <c r="XQ385" s="122"/>
      <c r="XR385" s="122"/>
      <c r="XS385" s="122"/>
      <c r="XT385" s="122"/>
      <c r="XU385" s="122"/>
      <c r="XV385" s="122"/>
      <c r="XW385" s="122"/>
      <c r="XX385" s="122"/>
      <c r="XY385" s="122"/>
      <c r="XZ385" s="122"/>
      <c r="YA385" s="122"/>
      <c r="YB385" s="122"/>
      <c r="YC385" s="122"/>
      <c r="YD385" s="122"/>
      <c r="YE385" s="122"/>
      <c r="YF385" s="122"/>
      <c r="YG385" s="122"/>
      <c r="YH385" s="122"/>
      <c r="YI385" s="122"/>
      <c r="YJ385" s="122"/>
      <c r="YK385" s="122"/>
      <c r="YL385" s="122"/>
      <c r="YM385" s="122"/>
      <c r="YN385" s="122"/>
      <c r="YO385" s="122"/>
      <c r="YP385" s="122"/>
      <c r="YQ385" s="122"/>
      <c r="YR385" s="122"/>
      <c r="YS385" s="122"/>
      <c r="YT385" s="122"/>
      <c r="YU385" s="122"/>
      <c r="YV385" s="122"/>
      <c r="YW385" s="122"/>
      <c r="YX385" s="122"/>
      <c r="YY385" s="122"/>
      <c r="YZ385" s="122"/>
      <c r="ZA385" s="122"/>
      <c r="ZB385" s="122"/>
      <c r="ZC385" s="122"/>
      <c r="ZD385" s="122"/>
      <c r="ZE385" s="122"/>
      <c r="ZF385" s="122"/>
      <c r="ZG385" s="122"/>
      <c r="ZH385" s="122"/>
      <c r="ZI385" s="122"/>
      <c r="ZJ385" s="122"/>
      <c r="ZK385" s="122"/>
      <c r="ZL385" s="122"/>
      <c r="ZM385" s="122"/>
      <c r="ZN385" s="122"/>
      <c r="ZO385" s="122"/>
      <c r="ZP385" s="122"/>
      <c r="ZQ385" s="122"/>
      <c r="ZR385" s="122"/>
      <c r="ZS385" s="122"/>
      <c r="ZT385" s="122"/>
      <c r="ZU385" s="122"/>
      <c r="ZV385" s="122"/>
      <c r="ZW385" s="122"/>
      <c r="ZX385" s="122"/>
      <c r="ZY385" s="122"/>
      <c r="ZZ385" s="122"/>
      <c r="AAA385" s="122"/>
      <c r="AAB385" s="122"/>
      <c r="AAC385" s="122"/>
      <c r="AAD385" s="122"/>
      <c r="AAE385" s="122"/>
      <c r="AAF385" s="122"/>
      <c r="AAG385" s="122"/>
      <c r="AAH385" s="122"/>
      <c r="AAI385" s="122"/>
      <c r="AAJ385" s="122"/>
      <c r="AAK385" s="122"/>
      <c r="AAL385" s="122"/>
      <c r="AAM385" s="122"/>
      <c r="AAN385" s="122"/>
      <c r="AAO385" s="122"/>
      <c r="AAP385" s="122"/>
      <c r="AAQ385" s="122"/>
      <c r="AAR385" s="122"/>
      <c r="AAS385" s="122"/>
      <c r="AAT385" s="122"/>
      <c r="AAU385" s="122"/>
      <c r="AAV385" s="122"/>
      <c r="AAW385" s="122"/>
      <c r="AAX385" s="122"/>
      <c r="AAY385" s="122"/>
      <c r="AAZ385" s="122"/>
      <c r="ABA385" s="122"/>
      <c r="ABB385" s="122"/>
      <c r="ABC385" s="122"/>
      <c r="ABD385" s="122"/>
      <c r="ABE385" s="122"/>
      <c r="ABF385" s="122"/>
      <c r="ABG385" s="122"/>
      <c r="ABH385" s="122"/>
      <c r="ABI385" s="122"/>
      <c r="ABJ385" s="122"/>
      <c r="ABK385" s="122"/>
      <c r="ABL385" s="122"/>
      <c r="ABM385" s="122"/>
      <c r="ABN385" s="122"/>
      <c r="ABO385" s="122"/>
      <c r="ABP385" s="122"/>
      <c r="ABQ385" s="122"/>
      <c r="ABR385" s="122"/>
      <c r="ABS385" s="122"/>
      <c r="ABT385" s="122"/>
      <c r="ABU385" s="122"/>
      <c r="ABV385" s="122"/>
      <c r="ABW385" s="122"/>
      <c r="ABX385" s="122"/>
      <c r="ABY385" s="122"/>
      <c r="ABZ385" s="122"/>
      <c r="ACA385" s="122"/>
      <c r="ACB385" s="122"/>
      <c r="ACC385" s="122"/>
      <c r="ACD385" s="122"/>
      <c r="ACE385" s="122"/>
      <c r="ACF385" s="122"/>
      <c r="ACG385" s="122"/>
      <c r="ACH385" s="122"/>
      <c r="ACI385" s="122"/>
      <c r="ACJ385" s="122"/>
      <c r="ACK385" s="122"/>
      <c r="ACL385" s="122"/>
      <c r="ACM385" s="122"/>
      <c r="ACN385" s="122"/>
      <c r="ACO385" s="122"/>
      <c r="ACP385" s="122"/>
      <c r="ACQ385" s="122"/>
      <c r="ACR385" s="122"/>
      <c r="ACS385" s="122"/>
      <c r="ACT385" s="122"/>
      <c r="ACU385" s="122"/>
      <c r="ACV385" s="122"/>
      <c r="ACW385" s="122"/>
      <c r="ACX385" s="122"/>
      <c r="ACY385" s="122"/>
      <c r="ACZ385" s="122"/>
      <c r="ADA385" s="122"/>
    </row>
    <row r="386" spans="1:781" customFormat="1" ht="60" x14ac:dyDescent="0.3">
      <c r="A386" s="42">
        <v>3</v>
      </c>
      <c r="B386" s="98" t="s">
        <v>1053</v>
      </c>
      <c r="C386" s="99" t="s">
        <v>239</v>
      </c>
      <c r="D386" s="100" t="s">
        <v>400</v>
      </c>
      <c r="E386" s="100" t="s">
        <v>217</v>
      </c>
      <c r="F386" s="100">
        <v>6</v>
      </c>
      <c r="G386" s="50"/>
      <c r="H386" s="100">
        <v>1</v>
      </c>
      <c r="I386" s="100" t="s">
        <v>44</v>
      </c>
      <c r="J386" s="100" t="s">
        <v>57</v>
      </c>
      <c r="K386" s="101">
        <v>1951</v>
      </c>
      <c r="L386" s="61">
        <v>18872</v>
      </c>
      <c r="M386" s="102"/>
      <c r="N386" s="103"/>
      <c r="O386" s="103"/>
      <c r="P386" s="54" t="s">
        <v>32</v>
      </c>
      <c r="Q386" s="80" t="s">
        <v>1054</v>
      </c>
      <c r="R386" s="33" t="s">
        <v>398</v>
      </c>
      <c r="S386" s="34" t="str">
        <f t="shared" si="86"/>
        <v>P</v>
      </c>
      <c r="T386" s="35"/>
      <c r="U386" s="35"/>
      <c r="V386" s="35"/>
      <c r="W386" s="35"/>
      <c r="X386" s="35"/>
      <c r="Y386" s="35"/>
      <c r="Z386" s="35"/>
      <c r="AA386" s="1"/>
      <c r="AB386" s="36">
        <f t="shared" ref="AB386:AB403" si="87">M386/1896653</f>
        <v>0</v>
      </c>
      <c r="AC386" s="36">
        <f t="shared" ref="AC386:AC403" si="88">N386/39</f>
        <v>0</v>
      </c>
      <c r="AD386" s="36">
        <f t="shared" ref="AD386:AD403" si="89">O386/14</f>
        <v>0</v>
      </c>
      <c r="AE386" s="36">
        <f t="shared" ref="AE386:AE403" si="90">SUM(AB386:AD386)</f>
        <v>0</v>
      </c>
      <c r="AF386" s="37"/>
      <c r="AG386" s="37">
        <f t="shared" ref="AG386:AG391" si="91">IF(A386=1,AE386,0)</f>
        <v>0</v>
      </c>
      <c r="AH386" s="37">
        <f t="shared" ref="AH386:AH391" si="92">IF(A386=2,AE386,0)</f>
        <v>0</v>
      </c>
      <c r="AI386" s="37">
        <f t="shared" ref="AI386:AI391" si="93">IF(A386=3,AE386,0)</f>
        <v>0</v>
      </c>
      <c r="AJ386" s="1"/>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c r="BT386" s="137"/>
      <c r="BU386" s="137"/>
      <c r="BV386" s="137"/>
      <c r="BW386" s="137"/>
      <c r="BX386" s="137"/>
      <c r="BY386" s="137"/>
      <c r="BZ386" s="137"/>
      <c r="CA386" s="137"/>
      <c r="CB386" s="137"/>
      <c r="CC386" s="137"/>
      <c r="CD386" s="137"/>
      <c r="CE386" s="137"/>
      <c r="CF386" s="137"/>
      <c r="CG386" s="137"/>
      <c r="CH386" s="137"/>
      <c r="CI386" s="137"/>
      <c r="CJ386" s="137"/>
      <c r="CK386" s="137"/>
      <c r="CL386" s="137"/>
      <c r="CM386" s="137"/>
      <c r="CN386" s="137"/>
      <c r="CO386" s="137"/>
      <c r="CP386" s="137"/>
      <c r="CQ386" s="137"/>
      <c r="CR386" s="137"/>
      <c r="CS386" s="137"/>
      <c r="CT386" s="137"/>
      <c r="CU386" s="137"/>
      <c r="CV386" s="137"/>
      <c r="CW386" s="137"/>
      <c r="CX386" s="137"/>
      <c r="CY386" s="137"/>
      <c r="CZ386" s="137"/>
      <c r="DA386" s="137"/>
      <c r="DB386" s="137"/>
      <c r="DC386" s="137"/>
      <c r="DD386" s="137"/>
      <c r="DE386" s="137"/>
      <c r="DF386" s="137"/>
      <c r="DG386" s="137"/>
      <c r="DH386" s="137"/>
      <c r="DI386" s="137"/>
      <c r="DJ386" s="137"/>
      <c r="DK386" s="137"/>
      <c r="DL386" s="137"/>
      <c r="DM386" s="137"/>
      <c r="DN386" s="137"/>
      <c r="DO386" s="137"/>
      <c r="DP386" s="137"/>
      <c r="DQ386" s="137"/>
      <c r="DR386" s="137"/>
      <c r="DS386" s="137"/>
      <c r="DT386" s="137"/>
      <c r="DU386" s="137"/>
      <c r="DV386" s="137"/>
      <c r="DW386" s="137"/>
      <c r="DX386" s="137"/>
      <c r="DY386" s="137"/>
      <c r="DZ386" s="137"/>
      <c r="EA386" s="137"/>
      <c r="EB386" s="137"/>
      <c r="EC386" s="137"/>
      <c r="ED386" s="122"/>
      <c r="EE386" s="122"/>
      <c r="EF386" s="122"/>
      <c r="EG386" s="122"/>
      <c r="EH386" s="122"/>
      <c r="EI386" s="122"/>
      <c r="EJ386" s="122"/>
      <c r="EK386" s="122"/>
      <c r="EL386" s="122"/>
      <c r="EM386" s="122"/>
      <c r="EN386" s="122"/>
      <c r="EO386" s="122"/>
      <c r="EP386" s="122"/>
      <c r="EQ386" s="122"/>
      <c r="ER386" s="122"/>
      <c r="ES386" s="122"/>
      <c r="ET386" s="122"/>
      <c r="EU386" s="122"/>
      <c r="EV386" s="122"/>
      <c r="EW386" s="122"/>
      <c r="EX386" s="122"/>
      <c r="EY386" s="122"/>
      <c r="EZ386" s="122"/>
      <c r="FA386" s="122"/>
      <c r="FB386" s="122"/>
      <c r="FC386" s="122"/>
      <c r="FD386" s="122"/>
      <c r="FE386" s="122"/>
      <c r="FF386" s="122"/>
      <c r="FG386" s="122"/>
      <c r="FH386" s="122"/>
      <c r="FI386" s="122"/>
      <c r="FJ386" s="122"/>
      <c r="FK386" s="122"/>
      <c r="FL386" s="122"/>
      <c r="FM386" s="122"/>
      <c r="FN386" s="122"/>
      <c r="FO386" s="122"/>
      <c r="FP386" s="122"/>
      <c r="FQ386" s="122"/>
      <c r="FR386" s="122"/>
      <c r="FS386" s="122"/>
      <c r="FT386" s="122"/>
      <c r="FU386" s="122"/>
      <c r="FV386" s="122"/>
      <c r="FW386" s="122"/>
      <c r="FX386" s="122"/>
      <c r="FY386" s="122"/>
      <c r="FZ386" s="122"/>
      <c r="GA386" s="122"/>
      <c r="GB386" s="122"/>
      <c r="GC386" s="122"/>
      <c r="GD386" s="122"/>
      <c r="GE386" s="122"/>
      <c r="GF386" s="122"/>
      <c r="GG386" s="122"/>
      <c r="GH386" s="122"/>
      <c r="GI386" s="122"/>
      <c r="GJ386" s="122"/>
      <c r="GK386" s="122"/>
      <c r="GL386" s="122"/>
      <c r="GM386" s="122"/>
      <c r="GN386" s="122"/>
      <c r="GO386" s="122"/>
      <c r="GP386" s="122"/>
      <c r="GQ386" s="122"/>
      <c r="GR386" s="122"/>
      <c r="GS386" s="122"/>
      <c r="GT386" s="122"/>
      <c r="GU386" s="122"/>
      <c r="GV386" s="122"/>
      <c r="GW386" s="122"/>
      <c r="GX386" s="122"/>
      <c r="GY386" s="122"/>
      <c r="GZ386" s="122"/>
      <c r="HA386" s="122"/>
      <c r="HB386" s="122"/>
      <c r="HC386" s="122"/>
      <c r="HD386" s="122"/>
      <c r="HE386" s="122"/>
      <c r="HF386" s="122"/>
      <c r="HG386" s="122"/>
      <c r="HH386" s="122"/>
      <c r="HI386" s="122"/>
      <c r="HJ386" s="122"/>
      <c r="HK386" s="122"/>
      <c r="HL386" s="122"/>
      <c r="HM386" s="122"/>
      <c r="HN386" s="122"/>
      <c r="HO386" s="122"/>
      <c r="HP386" s="122"/>
      <c r="HQ386" s="122"/>
      <c r="HR386" s="122"/>
      <c r="HS386" s="122"/>
      <c r="HT386" s="122"/>
      <c r="HU386" s="122"/>
      <c r="HV386" s="122"/>
      <c r="HW386" s="122"/>
      <c r="HX386" s="122"/>
      <c r="HY386" s="122"/>
      <c r="HZ386" s="122"/>
      <c r="IA386" s="122"/>
      <c r="IB386" s="122"/>
      <c r="IC386" s="122"/>
      <c r="ID386" s="122"/>
      <c r="IE386" s="122"/>
      <c r="IF386" s="122"/>
      <c r="IG386" s="122"/>
      <c r="IH386" s="122"/>
      <c r="II386" s="122"/>
      <c r="IJ386" s="122"/>
      <c r="IK386" s="122"/>
      <c r="IL386" s="122"/>
      <c r="IM386" s="122"/>
      <c r="IN386" s="122"/>
      <c r="IO386" s="122"/>
      <c r="IP386" s="122"/>
      <c r="IQ386" s="122"/>
      <c r="IR386" s="122"/>
      <c r="IS386" s="122"/>
      <c r="IT386" s="122"/>
      <c r="IU386" s="122"/>
      <c r="IV386" s="122"/>
      <c r="IW386" s="122"/>
      <c r="IX386" s="122"/>
      <c r="IY386" s="122"/>
      <c r="IZ386" s="122"/>
      <c r="JA386" s="122"/>
      <c r="JB386" s="122"/>
      <c r="JC386" s="122"/>
      <c r="JD386" s="122"/>
      <c r="JE386" s="122"/>
      <c r="JF386" s="122"/>
      <c r="JG386" s="122"/>
      <c r="JH386" s="122"/>
      <c r="JI386" s="122"/>
      <c r="JJ386" s="122"/>
      <c r="JK386" s="122"/>
      <c r="JL386" s="122"/>
      <c r="JM386" s="122"/>
      <c r="JN386" s="122"/>
      <c r="JO386" s="122"/>
      <c r="JP386" s="122"/>
      <c r="JQ386" s="122"/>
      <c r="JR386" s="122"/>
      <c r="JS386" s="122"/>
      <c r="JT386" s="122"/>
      <c r="JU386" s="122"/>
      <c r="JV386" s="122"/>
      <c r="JW386" s="122"/>
      <c r="JX386" s="122"/>
      <c r="JY386" s="122"/>
      <c r="JZ386" s="122"/>
      <c r="KA386" s="122"/>
      <c r="KB386" s="122"/>
      <c r="KC386" s="122"/>
      <c r="KD386" s="122"/>
      <c r="KE386" s="122"/>
      <c r="KF386" s="122"/>
      <c r="KG386" s="122"/>
      <c r="KH386" s="122"/>
      <c r="KI386" s="122"/>
      <c r="KJ386" s="122"/>
      <c r="KK386" s="122"/>
      <c r="KL386" s="122"/>
      <c r="KM386" s="122"/>
      <c r="KN386" s="122"/>
      <c r="KO386" s="122"/>
      <c r="KP386" s="122"/>
      <c r="KQ386" s="122"/>
      <c r="KR386" s="122"/>
      <c r="KS386" s="122"/>
      <c r="KT386" s="122"/>
      <c r="KU386" s="122"/>
      <c r="KV386" s="122"/>
      <c r="KW386" s="122"/>
      <c r="KX386" s="122"/>
      <c r="KY386" s="122"/>
      <c r="KZ386" s="122"/>
      <c r="LA386" s="122"/>
      <c r="LB386" s="122"/>
      <c r="LC386" s="122"/>
      <c r="LD386" s="122"/>
      <c r="LE386" s="122"/>
      <c r="LF386" s="122"/>
      <c r="LG386" s="122"/>
      <c r="LH386" s="122"/>
      <c r="LI386" s="122"/>
      <c r="LJ386" s="122"/>
      <c r="LK386" s="122"/>
      <c r="LL386" s="122"/>
      <c r="LM386" s="122"/>
      <c r="LN386" s="122"/>
      <c r="LO386" s="122"/>
      <c r="LP386" s="122"/>
      <c r="LQ386" s="122"/>
      <c r="LR386" s="122"/>
      <c r="LS386" s="122"/>
      <c r="LT386" s="122"/>
      <c r="LU386" s="122"/>
      <c r="LV386" s="122"/>
      <c r="LW386" s="122"/>
      <c r="LX386" s="122"/>
      <c r="LY386" s="122"/>
      <c r="LZ386" s="122"/>
      <c r="MA386" s="122"/>
      <c r="MB386" s="122"/>
      <c r="MC386" s="122"/>
      <c r="MD386" s="122"/>
      <c r="ME386" s="122"/>
      <c r="MF386" s="122"/>
      <c r="MG386" s="122"/>
      <c r="MH386" s="122"/>
      <c r="MI386" s="122"/>
      <c r="MJ386" s="122"/>
      <c r="MK386" s="122"/>
      <c r="ML386" s="122"/>
      <c r="MM386" s="122"/>
      <c r="MN386" s="122"/>
      <c r="MO386" s="122"/>
      <c r="MP386" s="122"/>
      <c r="MQ386" s="122"/>
      <c r="MR386" s="122"/>
      <c r="MS386" s="122"/>
      <c r="MT386" s="122"/>
      <c r="MU386" s="122"/>
      <c r="MV386" s="122"/>
      <c r="MW386" s="122"/>
      <c r="MX386" s="122"/>
      <c r="MY386" s="122"/>
      <c r="MZ386" s="122"/>
      <c r="NA386" s="122"/>
      <c r="NB386" s="122"/>
      <c r="NC386" s="122"/>
      <c r="ND386" s="122"/>
      <c r="NE386" s="122"/>
      <c r="NF386" s="122"/>
      <c r="NG386" s="122"/>
      <c r="NH386" s="122"/>
      <c r="NI386" s="122"/>
      <c r="NJ386" s="122"/>
      <c r="NK386" s="122"/>
      <c r="NL386" s="122"/>
      <c r="NM386" s="122"/>
      <c r="NN386" s="122"/>
      <c r="NO386" s="122"/>
      <c r="NP386" s="122"/>
      <c r="NQ386" s="122"/>
      <c r="NR386" s="122"/>
      <c r="NS386" s="122"/>
      <c r="NT386" s="122"/>
      <c r="NU386" s="122"/>
      <c r="NV386" s="122"/>
      <c r="NW386" s="122"/>
      <c r="NX386" s="122"/>
      <c r="NY386" s="122"/>
      <c r="NZ386" s="122"/>
      <c r="OA386" s="122"/>
      <c r="OB386" s="122"/>
      <c r="OC386" s="122"/>
      <c r="OD386" s="122"/>
      <c r="OE386" s="122"/>
      <c r="OF386" s="122"/>
      <c r="OG386" s="122"/>
      <c r="OH386" s="122"/>
      <c r="OI386" s="122"/>
      <c r="OJ386" s="122"/>
      <c r="OK386" s="122"/>
      <c r="OL386" s="122"/>
      <c r="OM386" s="122"/>
      <c r="ON386" s="122"/>
      <c r="OO386" s="122"/>
      <c r="OP386" s="122"/>
      <c r="OQ386" s="122"/>
      <c r="OR386" s="122"/>
      <c r="OS386" s="122"/>
      <c r="OT386" s="122"/>
      <c r="OU386" s="122"/>
      <c r="OV386" s="122"/>
      <c r="OW386" s="122"/>
      <c r="OX386" s="122"/>
      <c r="OY386" s="122"/>
      <c r="OZ386" s="122"/>
      <c r="PA386" s="122"/>
      <c r="PB386" s="122"/>
      <c r="PC386" s="122"/>
      <c r="PD386" s="122"/>
      <c r="PE386" s="122"/>
      <c r="PF386" s="122"/>
      <c r="PG386" s="122"/>
      <c r="PH386" s="122"/>
      <c r="PI386" s="122"/>
      <c r="PJ386" s="122"/>
      <c r="PK386" s="122"/>
      <c r="PL386" s="122"/>
      <c r="PM386" s="122"/>
      <c r="PN386" s="122"/>
      <c r="PO386" s="122"/>
      <c r="PP386" s="122"/>
      <c r="PQ386" s="122"/>
      <c r="PR386" s="122"/>
      <c r="PS386" s="122"/>
      <c r="PT386" s="122"/>
      <c r="PU386" s="122"/>
      <c r="PV386" s="122"/>
      <c r="PW386" s="122"/>
      <c r="PX386" s="122"/>
      <c r="PY386" s="122"/>
      <c r="PZ386" s="122"/>
      <c r="QA386" s="122"/>
      <c r="QB386" s="122"/>
      <c r="QC386" s="122"/>
      <c r="QD386" s="122"/>
      <c r="QE386" s="122"/>
      <c r="QF386" s="122"/>
      <c r="QG386" s="122"/>
      <c r="QH386" s="122"/>
      <c r="QI386" s="122"/>
      <c r="QJ386" s="122"/>
      <c r="QK386" s="122"/>
      <c r="QL386" s="122"/>
      <c r="QM386" s="122"/>
      <c r="QN386" s="122"/>
      <c r="QO386" s="122"/>
      <c r="QP386" s="122"/>
      <c r="QQ386" s="122"/>
      <c r="QR386" s="122"/>
      <c r="QS386" s="122"/>
      <c r="QT386" s="122"/>
      <c r="QU386" s="122"/>
      <c r="QV386" s="122"/>
      <c r="QW386" s="122"/>
      <c r="QX386" s="122"/>
      <c r="QY386" s="122"/>
      <c r="QZ386" s="122"/>
      <c r="RA386" s="122"/>
      <c r="RB386" s="122"/>
      <c r="RC386" s="122"/>
      <c r="RD386" s="122"/>
      <c r="RE386" s="122"/>
      <c r="RF386" s="122"/>
      <c r="RG386" s="122"/>
      <c r="RH386" s="122"/>
      <c r="RI386" s="122"/>
      <c r="RJ386" s="122"/>
      <c r="RK386" s="122"/>
      <c r="RL386" s="122"/>
      <c r="RM386" s="122"/>
      <c r="RN386" s="122"/>
      <c r="RO386" s="122"/>
      <c r="RP386" s="122"/>
      <c r="RQ386" s="122"/>
      <c r="RR386" s="122"/>
      <c r="RS386" s="122"/>
      <c r="RT386" s="122"/>
      <c r="RU386" s="122"/>
      <c r="RV386" s="122"/>
      <c r="RW386" s="122"/>
      <c r="RX386" s="122"/>
      <c r="RY386" s="122"/>
      <c r="RZ386" s="122"/>
      <c r="SA386" s="122"/>
      <c r="SB386" s="122"/>
      <c r="SC386" s="122"/>
      <c r="SD386" s="122"/>
      <c r="SE386" s="122"/>
      <c r="SF386" s="122"/>
      <c r="SG386" s="122"/>
      <c r="SH386" s="122"/>
      <c r="SI386" s="122"/>
      <c r="SJ386" s="122"/>
      <c r="SK386" s="122"/>
      <c r="SL386" s="122"/>
      <c r="SM386" s="122"/>
      <c r="SN386" s="122"/>
      <c r="SO386" s="122"/>
      <c r="SP386" s="122"/>
      <c r="SQ386" s="122"/>
      <c r="SR386" s="122"/>
      <c r="SS386" s="122"/>
      <c r="ST386" s="122"/>
      <c r="SU386" s="122"/>
      <c r="SV386" s="122"/>
      <c r="SW386" s="122"/>
      <c r="SX386" s="122"/>
      <c r="SY386" s="122"/>
      <c r="SZ386" s="122"/>
      <c r="TA386" s="122"/>
      <c r="TB386" s="122"/>
      <c r="TC386" s="122"/>
      <c r="TD386" s="122"/>
      <c r="TE386" s="122"/>
      <c r="TF386" s="122"/>
      <c r="TG386" s="122"/>
      <c r="TH386" s="122"/>
      <c r="TI386" s="122"/>
      <c r="TJ386" s="122"/>
      <c r="TK386" s="122"/>
      <c r="TL386" s="122"/>
      <c r="TM386" s="122"/>
      <c r="TN386" s="122"/>
      <c r="TO386" s="122"/>
      <c r="TP386" s="122"/>
      <c r="TQ386" s="122"/>
      <c r="TR386" s="122"/>
      <c r="TS386" s="122"/>
      <c r="TT386" s="122"/>
      <c r="TU386" s="122"/>
      <c r="TV386" s="122"/>
      <c r="TW386" s="122"/>
      <c r="TX386" s="122"/>
      <c r="TY386" s="122"/>
      <c r="TZ386" s="122"/>
      <c r="UA386" s="122"/>
      <c r="UB386" s="122"/>
      <c r="UC386" s="122"/>
      <c r="UD386" s="122"/>
      <c r="UE386" s="122"/>
      <c r="UF386" s="122"/>
      <c r="UG386" s="122"/>
      <c r="UH386" s="122"/>
      <c r="UI386" s="122"/>
      <c r="UJ386" s="122"/>
      <c r="UK386" s="122"/>
      <c r="UL386" s="122"/>
      <c r="UM386" s="122"/>
      <c r="UN386" s="122"/>
      <c r="UO386" s="122"/>
      <c r="UP386" s="122"/>
      <c r="UQ386" s="122"/>
      <c r="UR386" s="122"/>
      <c r="US386" s="122"/>
      <c r="UT386" s="122"/>
      <c r="UU386" s="122"/>
      <c r="UV386" s="122"/>
      <c r="UW386" s="122"/>
      <c r="UX386" s="122"/>
      <c r="UY386" s="122"/>
      <c r="UZ386" s="122"/>
      <c r="VA386" s="122"/>
      <c r="VB386" s="122"/>
      <c r="VC386" s="122"/>
      <c r="VD386" s="122"/>
      <c r="VE386" s="122"/>
      <c r="VF386" s="122"/>
      <c r="VG386" s="122"/>
      <c r="VH386" s="122"/>
      <c r="VI386" s="122"/>
      <c r="VJ386" s="122"/>
      <c r="VK386" s="122"/>
      <c r="VL386" s="122"/>
      <c r="VM386" s="122"/>
      <c r="VN386" s="122"/>
      <c r="VO386" s="122"/>
      <c r="VP386" s="122"/>
      <c r="VQ386" s="122"/>
      <c r="VR386" s="122"/>
      <c r="VS386" s="122"/>
      <c r="VT386" s="122"/>
      <c r="VU386" s="122"/>
      <c r="VV386" s="122"/>
      <c r="VW386" s="122"/>
      <c r="VX386" s="122"/>
      <c r="VY386" s="122"/>
      <c r="VZ386" s="122"/>
      <c r="WA386" s="122"/>
      <c r="WB386" s="122"/>
      <c r="WC386" s="122"/>
      <c r="WD386" s="122"/>
      <c r="WE386" s="122"/>
      <c r="WF386" s="122"/>
      <c r="WG386" s="122"/>
      <c r="WH386" s="122"/>
      <c r="WI386" s="122"/>
      <c r="WJ386" s="122"/>
      <c r="WK386" s="122"/>
      <c r="WL386" s="122"/>
      <c r="WM386" s="122"/>
      <c r="WN386" s="122"/>
      <c r="WO386" s="122"/>
      <c r="WP386" s="122"/>
      <c r="WQ386" s="122"/>
      <c r="WR386" s="122"/>
      <c r="WS386" s="122"/>
      <c r="WT386" s="122"/>
      <c r="WU386" s="122"/>
      <c r="WV386" s="122"/>
      <c r="WW386" s="122"/>
      <c r="WX386" s="122"/>
      <c r="WY386" s="122"/>
      <c r="WZ386" s="122"/>
      <c r="XA386" s="122"/>
      <c r="XB386" s="122"/>
      <c r="XC386" s="122"/>
      <c r="XD386" s="122"/>
      <c r="XE386" s="122"/>
      <c r="XF386" s="122"/>
      <c r="XG386" s="122"/>
      <c r="XH386" s="122"/>
      <c r="XI386" s="122"/>
      <c r="XJ386" s="122"/>
      <c r="XK386" s="122"/>
      <c r="XL386" s="122"/>
      <c r="XM386" s="122"/>
      <c r="XN386" s="122"/>
      <c r="XO386" s="122"/>
      <c r="XP386" s="122"/>
      <c r="XQ386" s="122"/>
      <c r="XR386" s="122"/>
      <c r="XS386" s="122"/>
      <c r="XT386" s="122"/>
      <c r="XU386" s="122"/>
      <c r="XV386" s="122"/>
      <c r="XW386" s="122"/>
      <c r="XX386" s="122"/>
      <c r="XY386" s="122"/>
      <c r="XZ386" s="122"/>
      <c r="YA386" s="122"/>
      <c r="YB386" s="122"/>
      <c r="YC386" s="122"/>
      <c r="YD386" s="122"/>
      <c r="YE386" s="122"/>
      <c r="YF386" s="122"/>
      <c r="YG386" s="122"/>
      <c r="YH386" s="122"/>
      <c r="YI386" s="122"/>
      <c r="YJ386" s="122"/>
      <c r="YK386" s="122"/>
      <c r="YL386" s="122"/>
      <c r="YM386" s="122"/>
      <c r="YN386" s="122"/>
      <c r="YO386" s="122"/>
      <c r="YP386" s="122"/>
      <c r="YQ386" s="122"/>
      <c r="YR386" s="122"/>
      <c r="YS386" s="122"/>
      <c r="YT386" s="122"/>
      <c r="YU386" s="122"/>
      <c r="YV386" s="122"/>
      <c r="YW386" s="122"/>
      <c r="YX386" s="122"/>
      <c r="YY386" s="122"/>
      <c r="YZ386" s="122"/>
      <c r="ZA386" s="122"/>
      <c r="ZB386" s="122"/>
      <c r="ZC386" s="122"/>
      <c r="ZD386" s="122"/>
      <c r="ZE386" s="122"/>
      <c r="ZF386" s="122"/>
      <c r="ZG386" s="122"/>
      <c r="ZH386" s="122"/>
      <c r="ZI386" s="122"/>
      <c r="ZJ386" s="122"/>
      <c r="ZK386" s="122"/>
      <c r="ZL386" s="122"/>
      <c r="ZM386" s="122"/>
      <c r="ZN386" s="122"/>
      <c r="ZO386" s="122"/>
      <c r="ZP386" s="122"/>
      <c r="ZQ386" s="122"/>
      <c r="ZR386" s="122"/>
      <c r="ZS386" s="122"/>
      <c r="ZT386" s="122"/>
      <c r="ZU386" s="122"/>
      <c r="ZV386" s="122"/>
      <c r="ZW386" s="122"/>
      <c r="ZX386" s="122"/>
      <c r="ZY386" s="122"/>
      <c r="ZZ386" s="122"/>
      <c r="AAA386" s="122"/>
      <c r="AAB386" s="122"/>
      <c r="AAC386" s="122"/>
      <c r="AAD386" s="122"/>
      <c r="AAE386" s="122"/>
      <c r="AAF386" s="122"/>
      <c r="AAG386" s="122"/>
      <c r="AAH386" s="122"/>
      <c r="AAI386" s="122"/>
      <c r="AAJ386" s="122"/>
      <c r="AAK386" s="122"/>
      <c r="AAL386" s="122"/>
      <c r="AAM386" s="122"/>
      <c r="AAN386" s="122"/>
      <c r="AAO386" s="122"/>
      <c r="AAP386" s="122"/>
      <c r="AAQ386" s="122"/>
      <c r="AAR386" s="122"/>
      <c r="AAS386" s="122"/>
      <c r="AAT386" s="122"/>
      <c r="AAU386" s="122"/>
      <c r="AAV386" s="122"/>
      <c r="AAW386" s="122"/>
      <c r="AAX386" s="122"/>
      <c r="AAY386" s="122"/>
      <c r="AAZ386" s="122"/>
      <c r="ABA386" s="122"/>
      <c r="ABB386" s="122"/>
      <c r="ABC386" s="122"/>
      <c r="ABD386" s="122"/>
      <c r="ABE386" s="122"/>
      <c r="ABF386" s="122"/>
      <c r="ABG386" s="122"/>
      <c r="ABH386" s="122"/>
      <c r="ABI386" s="122"/>
      <c r="ABJ386" s="122"/>
      <c r="ABK386" s="122"/>
      <c r="ABL386" s="122"/>
      <c r="ABM386" s="122"/>
      <c r="ABN386" s="122"/>
      <c r="ABO386" s="122"/>
      <c r="ABP386" s="122"/>
      <c r="ABQ386" s="122"/>
      <c r="ABR386" s="122"/>
      <c r="ABS386" s="122"/>
      <c r="ABT386" s="122"/>
      <c r="ABU386" s="122"/>
      <c r="ABV386" s="122"/>
      <c r="ABW386" s="122"/>
      <c r="ABX386" s="122"/>
      <c r="ABY386" s="122"/>
      <c r="ABZ386" s="122"/>
      <c r="ACA386" s="122"/>
      <c r="ACB386" s="122"/>
      <c r="ACC386" s="122"/>
      <c r="ACD386" s="122"/>
      <c r="ACE386" s="122"/>
      <c r="ACF386" s="122"/>
      <c r="ACG386" s="122"/>
      <c r="ACH386" s="122"/>
      <c r="ACI386" s="122"/>
      <c r="ACJ386" s="122"/>
      <c r="ACK386" s="122"/>
      <c r="ACL386" s="122"/>
      <c r="ACM386" s="122"/>
      <c r="ACN386" s="122"/>
      <c r="ACO386" s="122"/>
      <c r="ACP386" s="122"/>
      <c r="ACQ386" s="122"/>
      <c r="ACR386" s="122"/>
      <c r="ACS386" s="122"/>
      <c r="ACT386" s="122"/>
      <c r="ACU386" s="122"/>
      <c r="ACV386" s="122"/>
      <c r="ACW386" s="122"/>
      <c r="ACX386" s="122"/>
      <c r="ACY386" s="122"/>
      <c r="ACZ386" s="122"/>
      <c r="ADA386" s="122"/>
    </row>
    <row r="387" spans="1:781" s="83" customFormat="1" ht="66.599999999999994" customHeight="1" x14ac:dyDescent="0.3">
      <c r="A387" s="42">
        <v>3</v>
      </c>
      <c r="B387" s="98" t="s">
        <v>1055</v>
      </c>
      <c r="C387" s="99" t="s">
        <v>239</v>
      </c>
      <c r="D387" s="100" t="s">
        <v>400</v>
      </c>
      <c r="E387" s="100" t="s">
        <v>217</v>
      </c>
      <c r="F387" s="100">
        <v>30</v>
      </c>
      <c r="G387" s="50"/>
      <c r="H387" s="100">
        <v>1</v>
      </c>
      <c r="I387" s="100" t="s">
        <v>44</v>
      </c>
      <c r="J387" s="100" t="s">
        <v>57</v>
      </c>
      <c r="K387" s="101">
        <v>1951</v>
      </c>
      <c r="L387" s="61">
        <v>18810</v>
      </c>
      <c r="M387" s="102"/>
      <c r="N387" s="103"/>
      <c r="O387" s="103"/>
      <c r="P387" s="54" t="s">
        <v>32</v>
      </c>
      <c r="Q387" s="80" t="s">
        <v>1056</v>
      </c>
      <c r="R387" s="33" t="s">
        <v>398</v>
      </c>
      <c r="S387" s="34" t="str">
        <f t="shared" si="86"/>
        <v>P</v>
      </c>
      <c r="T387" s="35"/>
      <c r="U387" s="35"/>
      <c r="V387" s="35"/>
      <c r="W387" s="35"/>
      <c r="X387" s="35"/>
      <c r="Y387" s="35"/>
      <c r="Z387" s="35"/>
      <c r="AA387" s="1"/>
      <c r="AB387" s="36">
        <f t="shared" si="87"/>
        <v>0</v>
      </c>
      <c r="AC387" s="36">
        <f t="shared" si="88"/>
        <v>0</v>
      </c>
      <c r="AD387" s="36">
        <f t="shared" si="89"/>
        <v>0</v>
      </c>
      <c r="AE387" s="36">
        <f t="shared" si="90"/>
        <v>0</v>
      </c>
      <c r="AF387" s="37"/>
      <c r="AG387" s="37">
        <f t="shared" si="91"/>
        <v>0</v>
      </c>
      <c r="AH387" s="37">
        <f t="shared" si="92"/>
        <v>0</v>
      </c>
      <c r="AI387" s="37">
        <f t="shared" si="93"/>
        <v>0</v>
      </c>
      <c r="AK387" s="137"/>
      <c r="AL387" s="137"/>
      <c r="AM387" s="137"/>
      <c r="AN387" s="137"/>
      <c r="AO387" s="137"/>
      <c r="AP387" s="137"/>
      <c r="AQ387" s="137"/>
      <c r="AR387" s="137"/>
      <c r="AS387" s="137"/>
      <c r="AT387" s="137"/>
      <c r="AU387" s="137"/>
      <c r="AV387" s="137"/>
      <c r="AW387" s="137"/>
      <c r="AX387" s="137"/>
      <c r="AY387" s="137"/>
      <c r="AZ387" s="137"/>
      <c r="BA387" s="137"/>
      <c r="BB387" s="137"/>
      <c r="BC387" s="137"/>
      <c r="BD387" s="137"/>
      <c r="BE387" s="137"/>
      <c r="BF387" s="137"/>
      <c r="BG387" s="137"/>
      <c r="BH387" s="137"/>
      <c r="BI387" s="137"/>
      <c r="BJ387" s="137"/>
      <c r="BK387" s="137"/>
      <c r="BL387" s="137"/>
      <c r="BM387" s="137"/>
      <c r="BN387" s="137"/>
      <c r="BO387" s="137"/>
      <c r="BP387" s="137"/>
      <c r="BQ387" s="137"/>
      <c r="BR387" s="137"/>
      <c r="BS387" s="137"/>
      <c r="BT387" s="137"/>
      <c r="BU387" s="137"/>
      <c r="BV387" s="137"/>
      <c r="BW387" s="137"/>
      <c r="BX387" s="137"/>
      <c r="BY387" s="137"/>
      <c r="BZ387" s="137"/>
      <c r="CA387" s="137"/>
      <c r="CB387" s="137"/>
      <c r="CC387" s="137"/>
      <c r="CD387" s="137"/>
      <c r="CE387" s="137"/>
      <c r="CF387" s="137"/>
      <c r="CG387" s="137"/>
      <c r="CH387" s="137"/>
      <c r="CI387" s="137"/>
      <c r="CJ387" s="137"/>
      <c r="CK387" s="137"/>
      <c r="CL387" s="137"/>
      <c r="CM387" s="137"/>
      <c r="CN387" s="137"/>
      <c r="CO387" s="137"/>
      <c r="CP387" s="137"/>
      <c r="CQ387" s="137"/>
      <c r="CR387" s="137"/>
      <c r="CS387" s="137"/>
      <c r="CT387" s="137"/>
      <c r="CU387" s="137"/>
      <c r="CV387" s="137"/>
      <c r="CW387" s="137"/>
      <c r="CX387" s="137"/>
      <c r="CY387" s="137"/>
      <c r="CZ387" s="137"/>
      <c r="DA387" s="137"/>
      <c r="DB387" s="137"/>
      <c r="DC387" s="137"/>
      <c r="DD387" s="137"/>
      <c r="DE387" s="137"/>
      <c r="DF387" s="137"/>
      <c r="DG387" s="137"/>
      <c r="DH387" s="137"/>
      <c r="DI387" s="137"/>
      <c r="DJ387" s="137"/>
      <c r="DK387" s="137"/>
      <c r="DL387" s="137"/>
      <c r="DM387" s="137"/>
      <c r="DN387" s="137"/>
      <c r="DO387" s="137"/>
      <c r="DP387" s="137"/>
      <c r="DQ387" s="137"/>
      <c r="DR387" s="137"/>
      <c r="DS387" s="137"/>
      <c r="DT387" s="137"/>
      <c r="DU387" s="137"/>
      <c r="DV387" s="137"/>
      <c r="DW387" s="137"/>
      <c r="DX387" s="137"/>
      <c r="DY387" s="137"/>
      <c r="DZ387" s="137"/>
      <c r="EA387" s="137"/>
      <c r="EB387" s="137"/>
      <c r="EC387" s="137"/>
      <c r="ED387" s="139"/>
      <c r="EE387" s="139"/>
      <c r="EF387" s="139"/>
      <c r="EG387" s="139"/>
      <c r="EH387" s="139"/>
      <c r="EI387" s="139"/>
      <c r="EJ387" s="139"/>
      <c r="EK387" s="139"/>
      <c r="EL387" s="139"/>
      <c r="EM387" s="139"/>
      <c r="EN387" s="139"/>
      <c r="EO387" s="139"/>
      <c r="EP387" s="139"/>
      <c r="EQ387" s="139"/>
      <c r="ER387" s="139"/>
      <c r="ES387" s="139"/>
      <c r="ET387" s="139"/>
      <c r="EU387" s="139"/>
      <c r="EV387" s="139"/>
      <c r="EW387" s="139"/>
      <c r="EX387" s="139"/>
      <c r="EY387" s="139"/>
      <c r="EZ387" s="139"/>
      <c r="FA387" s="139"/>
      <c r="FB387" s="139"/>
      <c r="FC387" s="139"/>
      <c r="FD387" s="139"/>
      <c r="FE387" s="139"/>
      <c r="FF387" s="139"/>
      <c r="FG387" s="139"/>
      <c r="FH387" s="139"/>
      <c r="FI387" s="139"/>
      <c r="FJ387" s="139"/>
      <c r="FK387" s="139"/>
      <c r="FL387" s="139"/>
      <c r="FM387" s="139"/>
      <c r="FN387" s="139"/>
      <c r="FO387" s="139"/>
      <c r="FP387" s="139"/>
      <c r="FQ387" s="139"/>
      <c r="FR387" s="139"/>
      <c r="FS387" s="139"/>
      <c r="FT387" s="139"/>
      <c r="FU387" s="139"/>
      <c r="FV387" s="139"/>
      <c r="FW387" s="139"/>
      <c r="FX387" s="139"/>
      <c r="FY387" s="139"/>
      <c r="FZ387" s="139"/>
      <c r="GA387" s="139"/>
      <c r="GB387" s="139"/>
      <c r="GC387" s="139"/>
      <c r="GD387" s="139"/>
      <c r="GE387" s="139"/>
      <c r="GF387" s="139"/>
      <c r="GG387" s="139"/>
      <c r="GH387" s="139"/>
      <c r="GI387" s="139"/>
      <c r="GJ387" s="139"/>
      <c r="GK387" s="139"/>
      <c r="GL387" s="139"/>
      <c r="GM387" s="139"/>
      <c r="GN387" s="139"/>
      <c r="GO387" s="139"/>
      <c r="GP387" s="139"/>
      <c r="GQ387" s="139"/>
      <c r="GR387" s="139"/>
      <c r="GS387" s="139"/>
      <c r="GT387" s="139"/>
      <c r="GU387" s="139"/>
      <c r="GV387" s="139"/>
      <c r="GW387" s="139"/>
      <c r="GX387" s="139"/>
      <c r="GY387" s="139"/>
      <c r="GZ387" s="139"/>
      <c r="HA387" s="139"/>
      <c r="HB387" s="139"/>
      <c r="HC387" s="139"/>
      <c r="HD387" s="139"/>
      <c r="HE387" s="139"/>
      <c r="HF387" s="139"/>
      <c r="HG387" s="139"/>
      <c r="HH387" s="139"/>
      <c r="HI387" s="139"/>
      <c r="HJ387" s="139"/>
      <c r="HK387" s="139"/>
      <c r="HL387" s="139"/>
      <c r="HM387" s="139"/>
      <c r="HN387" s="139"/>
      <c r="HO387" s="139"/>
      <c r="HP387" s="139"/>
      <c r="HQ387" s="139"/>
      <c r="HR387" s="139"/>
      <c r="HS387" s="139"/>
      <c r="HT387" s="139"/>
      <c r="HU387" s="139"/>
      <c r="HV387" s="139"/>
      <c r="HW387" s="139"/>
      <c r="HX387" s="139"/>
      <c r="HY387" s="139"/>
      <c r="HZ387" s="139"/>
      <c r="IA387" s="139"/>
      <c r="IB387" s="139"/>
      <c r="IC387" s="139"/>
      <c r="ID387" s="139"/>
      <c r="IE387" s="139"/>
      <c r="IF387" s="139"/>
      <c r="IG387" s="139"/>
      <c r="IH387" s="139"/>
      <c r="II387" s="139"/>
      <c r="IJ387" s="139"/>
      <c r="IK387" s="139"/>
      <c r="IL387" s="139"/>
      <c r="IM387" s="139"/>
      <c r="IN387" s="139"/>
      <c r="IO387" s="139"/>
      <c r="IP387" s="139"/>
      <c r="IQ387" s="139"/>
      <c r="IR387" s="139"/>
      <c r="IS387" s="139"/>
      <c r="IT387" s="139"/>
      <c r="IU387" s="139"/>
      <c r="IV387" s="139"/>
      <c r="IW387" s="139"/>
      <c r="IX387" s="139"/>
      <c r="IY387" s="139"/>
      <c r="IZ387" s="139"/>
      <c r="JA387" s="139"/>
      <c r="JB387" s="139"/>
      <c r="JC387" s="139"/>
      <c r="JD387" s="139"/>
      <c r="JE387" s="139"/>
      <c r="JF387" s="139"/>
      <c r="JG387" s="139"/>
      <c r="JH387" s="139"/>
      <c r="JI387" s="139"/>
      <c r="JJ387" s="139"/>
      <c r="JK387" s="139"/>
      <c r="JL387" s="139"/>
      <c r="JM387" s="139"/>
      <c r="JN387" s="139"/>
      <c r="JO387" s="139"/>
      <c r="JP387" s="139"/>
      <c r="JQ387" s="139"/>
      <c r="JR387" s="139"/>
      <c r="JS387" s="139"/>
      <c r="JT387" s="139"/>
      <c r="JU387" s="139"/>
      <c r="JV387" s="139"/>
      <c r="JW387" s="139"/>
      <c r="JX387" s="139"/>
      <c r="JY387" s="139"/>
      <c r="JZ387" s="139"/>
      <c r="KA387" s="139"/>
      <c r="KB387" s="139"/>
      <c r="KC387" s="139"/>
      <c r="KD387" s="139"/>
      <c r="KE387" s="139"/>
      <c r="KF387" s="139"/>
      <c r="KG387" s="139"/>
      <c r="KH387" s="139"/>
      <c r="KI387" s="139"/>
      <c r="KJ387" s="139"/>
      <c r="KK387" s="139"/>
      <c r="KL387" s="139"/>
      <c r="KM387" s="139"/>
      <c r="KN387" s="139"/>
      <c r="KO387" s="139"/>
      <c r="KP387" s="139"/>
      <c r="KQ387" s="139"/>
      <c r="KR387" s="139"/>
      <c r="KS387" s="139"/>
      <c r="KT387" s="139"/>
      <c r="KU387" s="139"/>
      <c r="KV387" s="139"/>
      <c r="KW387" s="139"/>
      <c r="KX387" s="139"/>
      <c r="KY387" s="139"/>
      <c r="KZ387" s="139"/>
      <c r="LA387" s="139"/>
      <c r="LB387" s="139"/>
      <c r="LC387" s="139"/>
      <c r="LD387" s="139"/>
      <c r="LE387" s="139"/>
      <c r="LF387" s="139"/>
      <c r="LG387" s="139"/>
      <c r="LH387" s="139"/>
      <c r="LI387" s="139"/>
      <c r="LJ387" s="139"/>
      <c r="LK387" s="139"/>
      <c r="LL387" s="139"/>
      <c r="LM387" s="139"/>
      <c r="LN387" s="139"/>
      <c r="LO387" s="139"/>
      <c r="LP387" s="139"/>
      <c r="LQ387" s="139"/>
      <c r="LR387" s="139"/>
      <c r="LS387" s="139"/>
      <c r="LT387" s="139"/>
      <c r="LU387" s="139"/>
      <c r="LV387" s="139"/>
      <c r="LW387" s="139"/>
      <c r="LX387" s="139"/>
      <c r="LY387" s="139"/>
      <c r="LZ387" s="139"/>
      <c r="MA387" s="139"/>
      <c r="MB387" s="139"/>
      <c r="MC387" s="139"/>
      <c r="MD387" s="139"/>
      <c r="ME387" s="139"/>
      <c r="MF387" s="139"/>
      <c r="MG387" s="139"/>
      <c r="MH387" s="139"/>
      <c r="MI387" s="139"/>
      <c r="MJ387" s="139"/>
      <c r="MK387" s="139"/>
      <c r="ML387" s="139"/>
      <c r="MM387" s="139"/>
      <c r="MN387" s="139"/>
      <c r="MO387" s="139"/>
      <c r="MP387" s="139"/>
      <c r="MQ387" s="139"/>
      <c r="MR387" s="139"/>
      <c r="MS387" s="139"/>
      <c r="MT387" s="139"/>
      <c r="MU387" s="139"/>
      <c r="MV387" s="139"/>
      <c r="MW387" s="139"/>
      <c r="MX387" s="139"/>
      <c r="MY387" s="139"/>
      <c r="MZ387" s="139"/>
      <c r="NA387" s="139"/>
      <c r="NB387" s="139"/>
      <c r="NC387" s="139"/>
      <c r="ND387" s="139"/>
      <c r="NE387" s="139"/>
      <c r="NF387" s="139"/>
      <c r="NG387" s="139"/>
      <c r="NH387" s="139"/>
      <c r="NI387" s="139"/>
      <c r="NJ387" s="139"/>
      <c r="NK387" s="139"/>
      <c r="NL387" s="139"/>
      <c r="NM387" s="139"/>
      <c r="NN387" s="139"/>
      <c r="NO387" s="139"/>
      <c r="NP387" s="139"/>
      <c r="NQ387" s="139"/>
      <c r="NR387" s="139"/>
      <c r="NS387" s="139"/>
      <c r="NT387" s="139"/>
      <c r="NU387" s="139"/>
      <c r="NV387" s="139"/>
      <c r="NW387" s="139"/>
      <c r="NX387" s="139"/>
      <c r="NY387" s="139"/>
      <c r="NZ387" s="139"/>
      <c r="OA387" s="139"/>
      <c r="OB387" s="139"/>
      <c r="OC387" s="139"/>
      <c r="OD387" s="139"/>
      <c r="OE387" s="139"/>
      <c r="OF387" s="139"/>
      <c r="OG387" s="139"/>
      <c r="OH387" s="139"/>
      <c r="OI387" s="139"/>
      <c r="OJ387" s="139"/>
      <c r="OK387" s="139"/>
      <c r="OL387" s="139"/>
      <c r="OM387" s="139"/>
      <c r="ON387" s="139"/>
      <c r="OO387" s="139"/>
      <c r="OP387" s="139"/>
      <c r="OQ387" s="139"/>
      <c r="OR387" s="139"/>
      <c r="OS387" s="139"/>
      <c r="OT387" s="139"/>
      <c r="OU387" s="139"/>
      <c r="OV387" s="139"/>
      <c r="OW387" s="139"/>
      <c r="OX387" s="139"/>
      <c r="OY387" s="139"/>
      <c r="OZ387" s="139"/>
      <c r="PA387" s="139"/>
      <c r="PB387" s="139"/>
      <c r="PC387" s="139"/>
      <c r="PD387" s="139"/>
      <c r="PE387" s="139"/>
      <c r="PF387" s="139"/>
      <c r="PG387" s="139"/>
      <c r="PH387" s="139"/>
      <c r="PI387" s="139"/>
      <c r="PJ387" s="139"/>
      <c r="PK387" s="139"/>
      <c r="PL387" s="139"/>
      <c r="PM387" s="139"/>
      <c r="PN387" s="139"/>
      <c r="PO387" s="139"/>
      <c r="PP387" s="139"/>
      <c r="PQ387" s="139"/>
      <c r="PR387" s="139"/>
      <c r="PS387" s="139"/>
      <c r="PT387" s="139"/>
      <c r="PU387" s="139"/>
      <c r="PV387" s="139"/>
      <c r="PW387" s="139"/>
      <c r="PX387" s="139"/>
      <c r="PY387" s="139"/>
      <c r="PZ387" s="139"/>
      <c r="QA387" s="139"/>
      <c r="QB387" s="139"/>
      <c r="QC387" s="139"/>
      <c r="QD387" s="139"/>
      <c r="QE387" s="139"/>
      <c r="QF387" s="139"/>
      <c r="QG387" s="139"/>
      <c r="QH387" s="139"/>
      <c r="QI387" s="139"/>
      <c r="QJ387" s="139"/>
      <c r="QK387" s="139"/>
      <c r="QL387" s="139"/>
      <c r="QM387" s="139"/>
      <c r="QN387" s="139"/>
      <c r="QO387" s="139"/>
      <c r="QP387" s="139"/>
      <c r="QQ387" s="139"/>
      <c r="QR387" s="139"/>
      <c r="QS387" s="139"/>
      <c r="QT387" s="139"/>
      <c r="QU387" s="139"/>
      <c r="QV387" s="139"/>
      <c r="QW387" s="139"/>
      <c r="QX387" s="139"/>
      <c r="QY387" s="139"/>
      <c r="QZ387" s="139"/>
      <c r="RA387" s="139"/>
      <c r="RB387" s="139"/>
      <c r="RC387" s="139"/>
      <c r="RD387" s="139"/>
      <c r="RE387" s="139"/>
      <c r="RF387" s="139"/>
      <c r="RG387" s="139"/>
      <c r="RH387" s="139"/>
      <c r="RI387" s="139"/>
      <c r="RJ387" s="139"/>
      <c r="RK387" s="139"/>
      <c r="RL387" s="139"/>
      <c r="RM387" s="139"/>
      <c r="RN387" s="139"/>
      <c r="RO387" s="139"/>
      <c r="RP387" s="139"/>
      <c r="RQ387" s="139"/>
      <c r="RR387" s="139"/>
      <c r="RS387" s="139"/>
      <c r="RT387" s="139"/>
      <c r="RU387" s="139"/>
      <c r="RV387" s="139"/>
      <c r="RW387" s="139"/>
      <c r="RX387" s="139"/>
      <c r="RY387" s="139"/>
      <c r="RZ387" s="139"/>
      <c r="SA387" s="139"/>
      <c r="SB387" s="139"/>
      <c r="SC387" s="139"/>
      <c r="SD387" s="139"/>
      <c r="SE387" s="139"/>
      <c r="SF387" s="139"/>
      <c r="SG387" s="139"/>
      <c r="SH387" s="139"/>
      <c r="SI387" s="139"/>
      <c r="SJ387" s="139"/>
      <c r="SK387" s="139"/>
      <c r="SL387" s="139"/>
      <c r="SM387" s="139"/>
      <c r="SN387" s="139"/>
      <c r="SO387" s="139"/>
      <c r="SP387" s="139"/>
      <c r="SQ387" s="139"/>
      <c r="SR387" s="139"/>
      <c r="SS387" s="139"/>
      <c r="ST387" s="139"/>
      <c r="SU387" s="139"/>
      <c r="SV387" s="139"/>
      <c r="SW387" s="139"/>
      <c r="SX387" s="139"/>
      <c r="SY387" s="139"/>
      <c r="SZ387" s="139"/>
      <c r="TA387" s="139"/>
      <c r="TB387" s="139"/>
      <c r="TC387" s="139"/>
      <c r="TD387" s="139"/>
      <c r="TE387" s="139"/>
      <c r="TF387" s="139"/>
      <c r="TG387" s="139"/>
      <c r="TH387" s="139"/>
      <c r="TI387" s="139"/>
      <c r="TJ387" s="139"/>
      <c r="TK387" s="139"/>
      <c r="TL387" s="139"/>
      <c r="TM387" s="139"/>
      <c r="TN387" s="139"/>
      <c r="TO387" s="139"/>
      <c r="TP387" s="139"/>
      <c r="TQ387" s="139"/>
      <c r="TR387" s="139"/>
      <c r="TS387" s="139"/>
      <c r="TT387" s="139"/>
      <c r="TU387" s="139"/>
      <c r="TV387" s="139"/>
      <c r="TW387" s="139"/>
      <c r="TX387" s="139"/>
      <c r="TY387" s="139"/>
      <c r="TZ387" s="139"/>
      <c r="UA387" s="139"/>
      <c r="UB387" s="139"/>
      <c r="UC387" s="139"/>
      <c r="UD387" s="139"/>
      <c r="UE387" s="139"/>
      <c r="UF387" s="139"/>
      <c r="UG387" s="139"/>
      <c r="UH387" s="139"/>
      <c r="UI387" s="139"/>
      <c r="UJ387" s="139"/>
      <c r="UK387" s="139"/>
      <c r="UL387" s="139"/>
      <c r="UM387" s="139"/>
      <c r="UN387" s="139"/>
      <c r="UO387" s="139"/>
      <c r="UP387" s="139"/>
      <c r="UQ387" s="139"/>
      <c r="UR387" s="139"/>
      <c r="US387" s="139"/>
      <c r="UT387" s="139"/>
      <c r="UU387" s="139"/>
      <c r="UV387" s="139"/>
      <c r="UW387" s="139"/>
      <c r="UX387" s="139"/>
      <c r="UY387" s="139"/>
      <c r="UZ387" s="139"/>
      <c r="VA387" s="139"/>
      <c r="VB387" s="139"/>
      <c r="VC387" s="139"/>
      <c r="VD387" s="139"/>
      <c r="VE387" s="139"/>
      <c r="VF387" s="139"/>
      <c r="VG387" s="139"/>
      <c r="VH387" s="139"/>
      <c r="VI387" s="139"/>
      <c r="VJ387" s="139"/>
      <c r="VK387" s="139"/>
      <c r="VL387" s="139"/>
      <c r="VM387" s="139"/>
      <c r="VN387" s="139"/>
      <c r="VO387" s="139"/>
      <c r="VP387" s="139"/>
      <c r="VQ387" s="139"/>
      <c r="VR387" s="139"/>
      <c r="VS387" s="139"/>
      <c r="VT387" s="139"/>
      <c r="VU387" s="139"/>
      <c r="VV387" s="139"/>
      <c r="VW387" s="139"/>
      <c r="VX387" s="139"/>
      <c r="VY387" s="139"/>
      <c r="VZ387" s="139"/>
      <c r="WA387" s="139"/>
      <c r="WB387" s="139"/>
      <c r="WC387" s="139"/>
      <c r="WD387" s="139"/>
      <c r="WE387" s="139"/>
      <c r="WF387" s="139"/>
      <c r="WG387" s="139"/>
      <c r="WH387" s="139"/>
      <c r="WI387" s="139"/>
      <c r="WJ387" s="139"/>
      <c r="WK387" s="139"/>
      <c r="WL387" s="139"/>
      <c r="WM387" s="139"/>
      <c r="WN387" s="139"/>
      <c r="WO387" s="139"/>
      <c r="WP387" s="139"/>
      <c r="WQ387" s="139"/>
      <c r="WR387" s="139"/>
      <c r="WS387" s="139"/>
      <c r="WT387" s="139"/>
      <c r="WU387" s="139"/>
      <c r="WV387" s="139"/>
      <c r="WW387" s="139"/>
      <c r="WX387" s="139"/>
      <c r="WY387" s="139"/>
      <c r="WZ387" s="139"/>
      <c r="XA387" s="139"/>
      <c r="XB387" s="139"/>
      <c r="XC387" s="139"/>
      <c r="XD387" s="139"/>
      <c r="XE387" s="139"/>
      <c r="XF387" s="139"/>
      <c r="XG387" s="139"/>
      <c r="XH387" s="139"/>
      <c r="XI387" s="139"/>
      <c r="XJ387" s="139"/>
      <c r="XK387" s="139"/>
      <c r="XL387" s="139"/>
      <c r="XM387" s="139"/>
      <c r="XN387" s="139"/>
      <c r="XO387" s="139"/>
      <c r="XP387" s="139"/>
      <c r="XQ387" s="139"/>
      <c r="XR387" s="139"/>
      <c r="XS387" s="139"/>
      <c r="XT387" s="139"/>
      <c r="XU387" s="139"/>
      <c r="XV387" s="139"/>
      <c r="XW387" s="139"/>
      <c r="XX387" s="139"/>
      <c r="XY387" s="139"/>
      <c r="XZ387" s="139"/>
      <c r="YA387" s="139"/>
      <c r="YB387" s="139"/>
      <c r="YC387" s="139"/>
      <c r="YD387" s="139"/>
      <c r="YE387" s="139"/>
      <c r="YF387" s="139"/>
      <c r="YG387" s="139"/>
      <c r="YH387" s="139"/>
      <c r="YI387" s="139"/>
      <c r="YJ387" s="139"/>
      <c r="YK387" s="139"/>
      <c r="YL387" s="139"/>
      <c r="YM387" s="139"/>
      <c r="YN387" s="139"/>
      <c r="YO387" s="139"/>
      <c r="YP387" s="139"/>
      <c r="YQ387" s="139"/>
      <c r="YR387" s="139"/>
      <c r="YS387" s="139"/>
      <c r="YT387" s="139"/>
      <c r="YU387" s="139"/>
      <c r="YV387" s="139"/>
      <c r="YW387" s="139"/>
      <c r="YX387" s="139"/>
      <c r="YY387" s="139"/>
      <c r="YZ387" s="139"/>
      <c r="ZA387" s="139"/>
      <c r="ZB387" s="139"/>
      <c r="ZC387" s="139"/>
      <c r="ZD387" s="139"/>
      <c r="ZE387" s="139"/>
      <c r="ZF387" s="139"/>
      <c r="ZG387" s="139"/>
      <c r="ZH387" s="139"/>
      <c r="ZI387" s="139"/>
      <c r="ZJ387" s="139"/>
      <c r="ZK387" s="139"/>
      <c r="ZL387" s="139"/>
      <c r="ZM387" s="139"/>
      <c r="ZN387" s="139"/>
      <c r="ZO387" s="139"/>
      <c r="ZP387" s="139"/>
      <c r="ZQ387" s="139"/>
      <c r="ZR387" s="139"/>
      <c r="ZS387" s="139"/>
      <c r="ZT387" s="139"/>
      <c r="ZU387" s="139"/>
      <c r="ZV387" s="139"/>
      <c r="ZW387" s="139"/>
      <c r="ZX387" s="139"/>
      <c r="ZY387" s="139"/>
      <c r="ZZ387" s="139"/>
      <c r="AAA387" s="139"/>
      <c r="AAB387" s="139"/>
      <c r="AAC387" s="139"/>
      <c r="AAD387" s="139"/>
      <c r="AAE387" s="139"/>
      <c r="AAF387" s="139"/>
      <c r="AAG387" s="139"/>
      <c r="AAH387" s="139"/>
      <c r="AAI387" s="139"/>
      <c r="AAJ387" s="139"/>
      <c r="AAK387" s="139"/>
      <c r="AAL387" s="139"/>
      <c r="AAM387" s="139"/>
      <c r="AAN387" s="139"/>
      <c r="AAO387" s="139"/>
      <c r="AAP387" s="139"/>
      <c r="AAQ387" s="139"/>
      <c r="AAR387" s="139"/>
      <c r="AAS387" s="139"/>
      <c r="AAT387" s="139"/>
      <c r="AAU387" s="139"/>
      <c r="AAV387" s="139"/>
      <c r="AAW387" s="139"/>
      <c r="AAX387" s="139"/>
      <c r="AAY387" s="139"/>
      <c r="AAZ387" s="139"/>
      <c r="ABA387" s="139"/>
      <c r="ABB387" s="139"/>
      <c r="ABC387" s="139"/>
      <c r="ABD387" s="139"/>
      <c r="ABE387" s="139"/>
      <c r="ABF387" s="139"/>
      <c r="ABG387" s="139"/>
      <c r="ABH387" s="139"/>
      <c r="ABI387" s="139"/>
      <c r="ABJ387" s="139"/>
      <c r="ABK387" s="139"/>
      <c r="ABL387" s="139"/>
      <c r="ABM387" s="139"/>
      <c r="ABN387" s="139"/>
      <c r="ABO387" s="139"/>
      <c r="ABP387" s="139"/>
      <c r="ABQ387" s="139"/>
      <c r="ABR387" s="139"/>
      <c r="ABS387" s="139"/>
      <c r="ABT387" s="139"/>
      <c r="ABU387" s="139"/>
      <c r="ABV387" s="139"/>
      <c r="ABW387" s="139"/>
      <c r="ABX387" s="139"/>
      <c r="ABY387" s="139"/>
      <c r="ABZ387" s="139"/>
      <c r="ACA387" s="139"/>
      <c r="ACB387" s="139"/>
      <c r="ACC387" s="139"/>
      <c r="ACD387" s="139"/>
      <c r="ACE387" s="139"/>
      <c r="ACF387" s="139"/>
      <c r="ACG387" s="139"/>
      <c r="ACH387" s="139"/>
      <c r="ACI387" s="139"/>
      <c r="ACJ387" s="139"/>
      <c r="ACK387" s="139"/>
      <c r="ACL387" s="139"/>
      <c r="ACM387" s="139"/>
      <c r="ACN387" s="139"/>
      <c r="ACO387" s="139"/>
      <c r="ACP387" s="139"/>
      <c r="ACQ387" s="139"/>
      <c r="ACR387" s="139"/>
      <c r="ACS387" s="139"/>
      <c r="ACT387" s="139"/>
      <c r="ACU387" s="139"/>
      <c r="ACV387" s="139"/>
      <c r="ACW387" s="139"/>
      <c r="ACX387" s="139"/>
      <c r="ACY387" s="139"/>
      <c r="ACZ387" s="139"/>
      <c r="ADA387" s="139"/>
    </row>
    <row r="388" spans="1:781" s="96" customFormat="1" ht="78" customHeight="1" x14ac:dyDescent="0.3">
      <c r="A388" s="42">
        <v>3</v>
      </c>
      <c r="B388" s="98" t="s">
        <v>1057</v>
      </c>
      <c r="C388" s="99" t="s">
        <v>239</v>
      </c>
      <c r="D388" s="100" t="s">
        <v>43</v>
      </c>
      <c r="E388" s="100" t="s">
        <v>330</v>
      </c>
      <c r="F388" s="100"/>
      <c r="G388" s="50"/>
      <c r="H388" s="100">
        <v>1</v>
      </c>
      <c r="I388" s="100" t="s">
        <v>44</v>
      </c>
      <c r="J388" s="100" t="s">
        <v>57</v>
      </c>
      <c r="K388" s="101">
        <v>1951</v>
      </c>
      <c r="L388" s="61">
        <v>18660</v>
      </c>
      <c r="M388" s="102"/>
      <c r="N388" s="103"/>
      <c r="O388" s="103"/>
      <c r="P388" s="54" t="s">
        <v>32</v>
      </c>
      <c r="Q388" s="80" t="s">
        <v>1058</v>
      </c>
      <c r="R388" s="33" t="s">
        <v>398</v>
      </c>
      <c r="S388" s="34" t="str">
        <f t="shared" si="86"/>
        <v>P</v>
      </c>
      <c r="T388" s="35"/>
      <c r="U388" s="35"/>
      <c r="V388" s="35"/>
      <c r="W388" s="35"/>
      <c r="X388" s="35"/>
      <c r="Y388" s="35"/>
      <c r="Z388" s="35"/>
      <c r="AA388" s="1"/>
      <c r="AB388" s="36">
        <f t="shared" si="87"/>
        <v>0</v>
      </c>
      <c r="AC388" s="36">
        <f t="shared" si="88"/>
        <v>0</v>
      </c>
      <c r="AD388" s="36">
        <f t="shared" si="89"/>
        <v>0</v>
      </c>
      <c r="AE388" s="36">
        <f t="shared" si="90"/>
        <v>0</v>
      </c>
      <c r="AF388" s="37"/>
      <c r="AG388" s="37">
        <f t="shared" si="91"/>
        <v>0</v>
      </c>
      <c r="AH388" s="37">
        <f t="shared" si="92"/>
        <v>0</v>
      </c>
      <c r="AI388" s="37">
        <f t="shared" si="93"/>
        <v>0</v>
      </c>
      <c r="AK388" s="137"/>
      <c r="AL388" s="137"/>
      <c r="AM388" s="137"/>
      <c r="AN388" s="137"/>
      <c r="AO388" s="137"/>
      <c r="AP388" s="137"/>
      <c r="AQ388" s="137"/>
      <c r="AR388" s="137"/>
      <c r="AS388" s="137"/>
      <c r="AT388" s="137"/>
      <c r="AU388" s="137"/>
      <c r="AV388" s="137"/>
      <c r="AW388" s="137"/>
      <c r="AX388" s="137"/>
      <c r="AY388" s="137"/>
      <c r="AZ388" s="137"/>
      <c r="BA388" s="137"/>
      <c r="BB388" s="137"/>
      <c r="BC388" s="137"/>
      <c r="BD388" s="137"/>
      <c r="BE388" s="137"/>
      <c r="BF388" s="137"/>
      <c r="BG388" s="137"/>
      <c r="BH388" s="137"/>
      <c r="BI388" s="137"/>
      <c r="BJ388" s="137"/>
      <c r="BK388" s="137"/>
      <c r="BL388" s="137"/>
      <c r="BM388" s="137"/>
      <c r="BN388" s="137"/>
      <c r="BO388" s="137"/>
      <c r="BP388" s="137"/>
      <c r="BQ388" s="137"/>
      <c r="BR388" s="137"/>
      <c r="BS388" s="137"/>
      <c r="BT388" s="137"/>
      <c r="BU388" s="137"/>
      <c r="BV388" s="137"/>
      <c r="BW388" s="137"/>
      <c r="BX388" s="137"/>
      <c r="BY388" s="137"/>
      <c r="BZ388" s="137"/>
      <c r="CA388" s="137"/>
      <c r="CB388" s="137"/>
      <c r="CC388" s="137"/>
      <c r="CD388" s="137"/>
      <c r="CE388" s="137"/>
      <c r="CF388" s="137"/>
      <c r="CG388" s="137"/>
      <c r="CH388" s="137"/>
      <c r="CI388" s="137"/>
      <c r="CJ388" s="137"/>
      <c r="CK388" s="137"/>
      <c r="CL388" s="137"/>
      <c r="CM388" s="137"/>
      <c r="CN388" s="137"/>
      <c r="CO388" s="137"/>
      <c r="CP388" s="137"/>
      <c r="CQ388" s="137"/>
      <c r="CR388" s="137"/>
      <c r="CS388" s="137"/>
      <c r="CT388" s="137"/>
      <c r="CU388" s="137"/>
      <c r="CV388" s="137"/>
      <c r="CW388" s="137"/>
      <c r="CX388" s="137"/>
      <c r="CY388" s="137"/>
      <c r="CZ388" s="137"/>
      <c r="DA388" s="137"/>
      <c r="DB388" s="137"/>
      <c r="DC388" s="137"/>
      <c r="DD388" s="137"/>
      <c r="DE388" s="137"/>
      <c r="DF388" s="137"/>
      <c r="DG388" s="137"/>
      <c r="DH388" s="137"/>
      <c r="DI388" s="137"/>
      <c r="DJ388" s="137"/>
      <c r="DK388" s="137"/>
      <c r="DL388" s="137"/>
      <c r="DM388" s="137"/>
      <c r="DN388" s="137"/>
      <c r="DO388" s="137"/>
      <c r="DP388" s="137"/>
      <c r="DQ388" s="137"/>
      <c r="DR388" s="137"/>
      <c r="DS388" s="137"/>
      <c r="DT388" s="137"/>
      <c r="DU388" s="137"/>
      <c r="DV388" s="137"/>
      <c r="DW388" s="137"/>
      <c r="DX388" s="137"/>
      <c r="DY388" s="137"/>
      <c r="DZ388" s="137"/>
      <c r="EA388" s="137"/>
      <c r="EB388" s="137"/>
      <c r="EC388" s="137"/>
      <c r="ED388" s="139"/>
      <c r="EE388" s="139"/>
      <c r="EF388" s="139"/>
      <c r="EG388" s="139"/>
      <c r="EH388" s="139"/>
      <c r="EI388" s="139"/>
      <c r="EJ388" s="139"/>
      <c r="EK388" s="139"/>
      <c r="EL388" s="139"/>
      <c r="EM388" s="139"/>
      <c r="EN388" s="139"/>
      <c r="EO388" s="139"/>
      <c r="EP388" s="139"/>
      <c r="EQ388" s="139"/>
      <c r="ER388" s="139"/>
      <c r="ES388" s="139"/>
      <c r="ET388" s="139"/>
      <c r="EU388" s="139"/>
      <c r="EV388" s="139"/>
      <c r="EW388" s="139"/>
      <c r="EX388" s="139"/>
      <c r="EY388" s="139"/>
      <c r="EZ388" s="139"/>
      <c r="FA388" s="139"/>
      <c r="FB388" s="139"/>
      <c r="FC388" s="139"/>
      <c r="FD388" s="139"/>
      <c r="FE388" s="139"/>
      <c r="FF388" s="139"/>
      <c r="FG388" s="139"/>
      <c r="FH388" s="139"/>
      <c r="FI388" s="139"/>
      <c r="FJ388" s="139"/>
      <c r="FK388" s="139"/>
      <c r="FL388" s="139"/>
      <c r="FM388" s="139"/>
      <c r="FN388" s="139"/>
      <c r="FO388" s="139"/>
      <c r="FP388" s="139"/>
      <c r="FQ388" s="139"/>
      <c r="FR388" s="139"/>
      <c r="FS388" s="139"/>
      <c r="FT388" s="139"/>
      <c r="FU388" s="139"/>
      <c r="FV388" s="139"/>
      <c r="FW388" s="139"/>
      <c r="FX388" s="139"/>
      <c r="FY388" s="139"/>
      <c r="FZ388" s="139"/>
      <c r="GA388" s="139"/>
      <c r="GB388" s="139"/>
      <c r="GC388" s="139"/>
      <c r="GD388" s="139"/>
      <c r="GE388" s="139"/>
      <c r="GF388" s="139"/>
      <c r="GG388" s="139"/>
      <c r="GH388" s="139"/>
      <c r="GI388" s="139"/>
      <c r="GJ388" s="139"/>
      <c r="GK388" s="139"/>
      <c r="GL388" s="139"/>
      <c r="GM388" s="139"/>
      <c r="GN388" s="139"/>
      <c r="GO388" s="139"/>
      <c r="GP388" s="139"/>
      <c r="GQ388" s="139"/>
      <c r="GR388" s="139"/>
      <c r="GS388" s="139"/>
      <c r="GT388" s="139"/>
      <c r="GU388" s="139"/>
      <c r="GV388" s="139"/>
      <c r="GW388" s="139"/>
      <c r="GX388" s="139"/>
      <c r="GY388" s="139"/>
      <c r="GZ388" s="139"/>
      <c r="HA388" s="139"/>
      <c r="HB388" s="139"/>
      <c r="HC388" s="139"/>
      <c r="HD388" s="139"/>
      <c r="HE388" s="139"/>
      <c r="HF388" s="139"/>
      <c r="HG388" s="139"/>
      <c r="HH388" s="139"/>
      <c r="HI388" s="139"/>
      <c r="HJ388" s="139"/>
      <c r="HK388" s="139"/>
      <c r="HL388" s="139"/>
      <c r="HM388" s="139"/>
      <c r="HN388" s="139"/>
      <c r="HO388" s="139"/>
      <c r="HP388" s="139"/>
      <c r="HQ388" s="139"/>
      <c r="HR388" s="139"/>
      <c r="HS388" s="139"/>
      <c r="HT388" s="139"/>
      <c r="HU388" s="139"/>
      <c r="HV388" s="139"/>
      <c r="HW388" s="139"/>
      <c r="HX388" s="139"/>
      <c r="HY388" s="139"/>
      <c r="HZ388" s="139"/>
      <c r="IA388" s="139"/>
      <c r="IB388" s="139"/>
      <c r="IC388" s="139"/>
      <c r="ID388" s="139"/>
      <c r="IE388" s="139"/>
      <c r="IF388" s="139"/>
      <c r="IG388" s="139"/>
      <c r="IH388" s="139"/>
      <c r="II388" s="139"/>
      <c r="IJ388" s="139"/>
      <c r="IK388" s="139"/>
      <c r="IL388" s="139"/>
      <c r="IM388" s="139"/>
      <c r="IN388" s="139"/>
      <c r="IO388" s="139"/>
      <c r="IP388" s="139"/>
      <c r="IQ388" s="139"/>
      <c r="IR388" s="139"/>
      <c r="IS388" s="139"/>
      <c r="IT388" s="139"/>
      <c r="IU388" s="139"/>
      <c r="IV388" s="139"/>
      <c r="IW388" s="139"/>
      <c r="IX388" s="139"/>
      <c r="IY388" s="139"/>
      <c r="IZ388" s="139"/>
      <c r="JA388" s="139"/>
      <c r="JB388" s="139"/>
      <c r="JC388" s="139"/>
      <c r="JD388" s="139"/>
      <c r="JE388" s="139"/>
      <c r="JF388" s="139"/>
      <c r="JG388" s="139"/>
      <c r="JH388" s="139"/>
      <c r="JI388" s="139"/>
      <c r="JJ388" s="139"/>
      <c r="JK388" s="139"/>
      <c r="JL388" s="139"/>
      <c r="JM388" s="139"/>
      <c r="JN388" s="139"/>
      <c r="JO388" s="139"/>
      <c r="JP388" s="139"/>
      <c r="JQ388" s="139"/>
      <c r="JR388" s="139"/>
      <c r="JS388" s="139"/>
      <c r="JT388" s="139"/>
      <c r="JU388" s="139"/>
      <c r="JV388" s="139"/>
      <c r="JW388" s="139"/>
      <c r="JX388" s="139"/>
      <c r="JY388" s="139"/>
      <c r="JZ388" s="139"/>
      <c r="KA388" s="139"/>
      <c r="KB388" s="139"/>
      <c r="KC388" s="139"/>
      <c r="KD388" s="139"/>
      <c r="KE388" s="139"/>
      <c r="KF388" s="139"/>
      <c r="KG388" s="139"/>
      <c r="KH388" s="139"/>
      <c r="KI388" s="139"/>
      <c r="KJ388" s="139"/>
      <c r="KK388" s="139"/>
      <c r="KL388" s="139"/>
      <c r="KM388" s="139"/>
      <c r="KN388" s="139"/>
      <c r="KO388" s="139"/>
      <c r="KP388" s="139"/>
      <c r="KQ388" s="139"/>
      <c r="KR388" s="139"/>
      <c r="KS388" s="139"/>
      <c r="KT388" s="139"/>
      <c r="KU388" s="139"/>
      <c r="KV388" s="139"/>
      <c r="KW388" s="139"/>
      <c r="KX388" s="139"/>
      <c r="KY388" s="139"/>
      <c r="KZ388" s="139"/>
      <c r="LA388" s="139"/>
      <c r="LB388" s="139"/>
      <c r="LC388" s="139"/>
      <c r="LD388" s="139"/>
      <c r="LE388" s="139"/>
      <c r="LF388" s="139"/>
      <c r="LG388" s="139"/>
      <c r="LH388" s="139"/>
      <c r="LI388" s="139"/>
      <c r="LJ388" s="139"/>
      <c r="LK388" s="139"/>
      <c r="LL388" s="139"/>
      <c r="LM388" s="139"/>
      <c r="LN388" s="139"/>
      <c r="LO388" s="139"/>
      <c r="LP388" s="139"/>
      <c r="LQ388" s="139"/>
      <c r="LR388" s="139"/>
      <c r="LS388" s="139"/>
      <c r="LT388" s="139"/>
      <c r="LU388" s="139"/>
      <c r="LV388" s="139"/>
      <c r="LW388" s="139"/>
      <c r="LX388" s="139"/>
      <c r="LY388" s="139"/>
      <c r="LZ388" s="139"/>
      <c r="MA388" s="139"/>
      <c r="MB388" s="139"/>
      <c r="MC388" s="139"/>
      <c r="MD388" s="139"/>
      <c r="ME388" s="139"/>
      <c r="MF388" s="139"/>
      <c r="MG388" s="139"/>
      <c r="MH388" s="139"/>
      <c r="MI388" s="139"/>
      <c r="MJ388" s="139"/>
      <c r="MK388" s="139"/>
      <c r="ML388" s="139"/>
      <c r="MM388" s="139"/>
      <c r="MN388" s="139"/>
      <c r="MO388" s="139"/>
      <c r="MP388" s="139"/>
      <c r="MQ388" s="139"/>
      <c r="MR388" s="139"/>
      <c r="MS388" s="139"/>
      <c r="MT388" s="139"/>
      <c r="MU388" s="139"/>
      <c r="MV388" s="139"/>
      <c r="MW388" s="139"/>
      <c r="MX388" s="139"/>
      <c r="MY388" s="139"/>
      <c r="MZ388" s="139"/>
      <c r="NA388" s="139"/>
      <c r="NB388" s="139"/>
      <c r="NC388" s="139"/>
      <c r="ND388" s="139"/>
      <c r="NE388" s="139"/>
      <c r="NF388" s="139"/>
      <c r="NG388" s="139"/>
      <c r="NH388" s="139"/>
      <c r="NI388" s="139"/>
      <c r="NJ388" s="139"/>
      <c r="NK388" s="139"/>
      <c r="NL388" s="139"/>
      <c r="NM388" s="139"/>
      <c r="NN388" s="139"/>
      <c r="NO388" s="139"/>
      <c r="NP388" s="139"/>
      <c r="NQ388" s="139"/>
      <c r="NR388" s="139"/>
      <c r="NS388" s="139"/>
      <c r="NT388" s="139"/>
      <c r="NU388" s="139"/>
      <c r="NV388" s="139"/>
      <c r="NW388" s="139"/>
      <c r="NX388" s="139"/>
      <c r="NY388" s="139"/>
      <c r="NZ388" s="139"/>
      <c r="OA388" s="139"/>
      <c r="OB388" s="139"/>
      <c r="OC388" s="139"/>
      <c r="OD388" s="139"/>
      <c r="OE388" s="139"/>
      <c r="OF388" s="139"/>
      <c r="OG388" s="139"/>
      <c r="OH388" s="139"/>
      <c r="OI388" s="139"/>
      <c r="OJ388" s="139"/>
      <c r="OK388" s="139"/>
      <c r="OL388" s="139"/>
      <c r="OM388" s="139"/>
      <c r="ON388" s="139"/>
      <c r="OO388" s="139"/>
      <c r="OP388" s="139"/>
      <c r="OQ388" s="139"/>
      <c r="OR388" s="139"/>
      <c r="OS388" s="139"/>
      <c r="OT388" s="139"/>
      <c r="OU388" s="139"/>
      <c r="OV388" s="139"/>
      <c r="OW388" s="139"/>
      <c r="OX388" s="139"/>
      <c r="OY388" s="139"/>
      <c r="OZ388" s="139"/>
      <c r="PA388" s="139"/>
      <c r="PB388" s="139"/>
      <c r="PC388" s="139"/>
      <c r="PD388" s="139"/>
      <c r="PE388" s="139"/>
      <c r="PF388" s="139"/>
      <c r="PG388" s="139"/>
      <c r="PH388" s="139"/>
      <c r="PI388" s="139"/>
      <c r="PJ388" s="139"/>
      <c r="PK388" s="139"/>
      <c r="PL388" s="139"/>
      <c r="PM388" s="139"/>
      <c r="PN388" s="139"/>
      <c r="PO388" s="139"/>
      <c r="PP388" s="139"/>
      <c r="PQ388" s="139"/>
      <c r="PR388" s="139"/>
      <c r="PS388" s="139"/>
      <c r="PT388" s="139"/>
      <c r="PU388" s="139"/>
      <c r="PV388" s="139"/>
      <c r="PW388" s="139"/>
      <c r="PX388" s="139"/>
      <c r="PY388" s="139"/>
      <c r="PZ388" s="139"/>
      <c r="QA388" s="139"/>
      <c r="QB388" s="139"/>
      <c r="QC388" s="139"/>
      <c r="QD388" s="139"/>
      <c r="QE388" s="139"/>
      <c r="QF388" s="139"/>
      <c r="QG388" s="139"/>
      <c r="QH388" s="139"/>
      <c r="QI388" s="139"/>
      <c r="QJ388" s="139"/>
      <c r="QK388" s="139"/>
      <c r="QL388" s="139"/>
      <c r="QM388" s="139"/>
      <c r="QN388" s="139"/>
      <c r="QO388" s="139"/>
      <c r="QP388" s="139"/>
      <c r="QQ388" s="139"/>
      <c r="QR388" s="139"/>
      <c r="QS388" s="139"/>
      <c r="QT388" s="139"/>
      <c r="QU388" s="139"/>
      <c r="QV388" s="139"/>
      <c r="QW388" s="139"/>
      <c r="QX388" s="139"/>
      <c r="QY388" s="139"/>
      <c r="QZ388" s="139"/>
      <c r="RA388" s="139"/>
      <c r="RB388" s="139"/>
      <c r="RC388" s="139"/>
      <c r="RD388" s="139"/>
      <c r="RE388" s="139"/>
      <c r="RF388" s="139"/>
      <c r="RG388" s="139"/>
      <c r="RH388" s="139"/>
      <c r="RI388" s="139"/>
      <c r="RJ388" s="139"/>
      <c r="RK388" s="139"/>
      <c r="RL388" s="139"/>
      <c r="RM388" s="139"/>
      <c r="RN388" s="139"/>
      <c r="RO388" s="139"/>
      <c r="RP388" s="139"/>
      <c r="RQ388" s="139"/>
      <c r="RR388" s="139"/>
      <c r="RS388" s="139"/>
      <c r="RT388" s="139"/>
      <c r="RU388" s="139"/>
      <c r="RV388" s="139"/>
      <c r="RW388" s="139"/>
      <c r="RX388" s="139"/>
      <c r="RY388" s="139"/>
      <c r="RZ388" s="139"/>
      <c r="SA388" s="139"/>
      <c r="SB388" s="139"/>
      <c r="SC388" s="139"/>
      <c r="SD388" s="139"/>
      <c r="SE388" s="139"/>
      <c r="SF388" s="139"/>
      <c r="SG388" s="139"/>
      <c r="SH388" s="139"/>
      <c r="SI388" s="139"/>
      <c r="SJ388" s="139"/>
      <c r="SK388" s="139"/>
      <c r="SL388" s="139"/>
      <c r="SM388" s="139"/>
      <c r="SN388" s="139"/>
      <c r="SO388" s="139"/>
      <c r="SP388" s="139"/>
      <c r="SQ388" s="139"/>
      <c r="SR388" s="139"/>
      <c r="SS388" s="139"/>
      <c r="ST388" s="139"/>
      <c r="SU388" s="139"/>
      <c r="SV388" s="139"/>
      <c r="SW388" s="139"/>
      <c r="SX388" s="139"/>
      <c r="SY388" s="139"/>
      <c r="SZ388" s="139"/>
      <c r="TA388" s="139"/>
      <c r="TB388" s="139"/>
      <c r="TC388" s="139"/>
      <c r="TD388" s="139"/>
      <c r="TE388" s="139"/>
      <c r="TF388" s="139"/>
      <c r="TG388" s="139"/>
      <c r="TH388" s="139"/>
      <c r="TI388" s="139"/>
      <c r="TJ388" s="139"/>
      <c r="TK388" s="139"/>
      <c r="TL388" s="139"/>
      <c r="TM388" s="139"/>
      <c r="TN388" s="139"/>
      <c r="TO388" s="139"/>
      <c r="TP388" s="139"/>
      <c r="TQ388" s="139"/>
      <c r="TR388" s="139"/>
      <c r="TS388" s="139"/>
      <c r="TT388" s="139"/>
      <c r="TU388" s="139"/>
      <c r="TV388" s="139"/>
      <c r="TW388" s="139"/>
      <c r="TX388" s="139"/>
      <c r="TY388" s="139"/>
      <c r="TZ388" s="139"/>
      <c r="UA388" s="139"/>
      <c r="UB388" s="139"/>
      <c r="UC388" s="139"/>
      <c r="UD388" s="139"/>
      <c r="UE388" s="139"/>
      <c r="UF388" s="139"/>
      <c r="UG388" s="139"/>
      <c r="UH388" s="139"/>
      <c r="UI388" s="139"/>
      <c r="UJ388" s="139"/>
      <c r="UK388" s="139"/>
      <c r="UL388" s="139"/>
      <c r="UM388" s="139"/>
      <c r="UN388" s="139"/>
      <c r="UO388" s="139"/>
      <c r="UP388" s="139"/>
      <c r="UQ388" s="139"/>
      <c r="UR388" s="139"/>
      <c r="US388" s="139"/>
      <c r="UT388" s="139"/>
      <c r="UU388" s="139"/>
      <c r="UV388" s="139"/>
      <c r="UW388" s="139"/>
      <c r="UX388" s="139"/>
      <c r="UY388" s="139"/>
      <c r="UZ388" s="139"/>
      <c r="VA388" s="139"/>
      <c r="VB388" s="139"/>
      <c r="VC388" s="139"/>
      <c r="VD388" s="139"/>
      <c r="VE388" s="139"/>
      <c r="VF388" s="139"/>
      <c r="VG388" s="139"/>
      <c r="VH388" s="139"/>
      <c r="VI388" s="139"/>
      <c r="VJ388" s="139"/>
      <c r="VK388" s="139"/>
      <c r="VL388" s="139"/>
      <c r="VM388" s="139"/>
      <c r="VN388" s="139"/>
      <c r="VO388" s="139"/>
      <c r="VP388" s="139"/>
      <c r="VQ388" s="139"/>
      <c r="VR388" s="139"/>
      <c r="VS388" s="139"/>
      <c r="VT388" s="139"/>
      <c r="VU388" s="139"/>
      <c r="VV388" s="139"/>
      <c r="VW388" s="139"/>
      <c r="VX388" s="139"/>
      <c r="VY388" s="139"/>
      <c r="VZ388" s="139"/>
      <c r="WA388" s="139"/>
      <c r="WB388" s="139"/>
      <c r="WC388" s="139"/>
      <c r="WD388" s="139"/>
      <c r="WE388" s="139"/>
      <c r="WF388" s="139"/>
      <c r="WG388" s="139"/>
      <c r="WH388" s="139"/>
      <c r="WI388" s="139"/>
      <c r="WJ388" s="139"/>
      <c r="WK388" s="139"/>
      <c r="WL388" s="139"/>
      <c r="WM388" s="139"/>
      <c r="WN388" s="139"/>
      <c r="WO388" s="139"/>
      <c r="WP388" s="139"/>
      <c r="WQ388" s="139"/>
      <c r="WR388" s="139"/>
      <c r="WS388" s="139"/>
      <c r="WT388" s="139"/>
      <c r="WU388" s="139"/>
      <c r="WV388" s="139"/>
      <c r="WW388" s="139"/>
      <c r="WX388" s="139"/>
      <c r="WY388" s="139"/>
      <c r="WZ388" s="139"/>
      <c r="XA388" s="139"/>
      <c r="XB388" s="139"/>
      <c r="XC388" s="139"/>
      <c r="XD388" s="139"/>
      <c r="XE388" s="139"/>
      <c r="XF388" s="139"/>
      <c r="XG388" s="139"/>
      <c r="XH388" s="139"/>
      <c r="XI388" s="139"/>
      <c r="XJ388" s="139"/>
      <c r="XK388" s="139"/>
      <c r="XL388" s="139"/>
      <c r="XM388" s="139"/>
      <c r="XN388" s="139"/>
      <c r="XO388" s="139"/>
      <c r="XP388" s="139"/>
      <c r="XQ388" s="139"/>
      <c r="XR388" s="139"/>
      <c r="XS388" s="139"/>
      <c r="XT388" s="139"/>
      <c r="XU388" s="139"/>
      <c r="XV388" s="139"/>
      <c r="XW388" s="139"/>
      <c r="XX388" s="139"/>
      <c r="XY388" s="139"/>
      <c r="XZ388" s="139"/>
      <c r="YA388" s="139"/>
      <c r="YB388" s="139"/>
      <c r="YC388" s="139"/>
      <c r="YD388" s="139"/>
      <c r="YE388" s="139"/>
      <c r="YF388" s="139"/>
      <c r="YG388" s="139"/>
      <c r="YH388" s="139"/>
      <c r="YI388" s="139"/>
      <c r="YJ388" s="139"/>
      <c r="YK388" s="139"/>
      <c r="YL388" s="139"/>
      <c r="YM388" s="139"/>
      <c r="YN388" s="139"/>
      <c r="YO388" s="139"/>
      <c r="YP388" s="139"/>
      <c r="YQ388" s="139"/>
      <c r="YR388" s="139"/>
      <c r="YS388" s="139"/>
      <c r="YT388" s="139"/>
      <c r="YU388" s="139"/>
      <c r="YV388" s="139"/>
      <c r="YW388" s="139"/>
      <c r="YX388" s="139"/>
      <c r="YY388" s="139"/>
      <c r="YZ388" s="139"/>
      <c r="ZA388" s="139"/>
      <c r="ZB388" s="139"/>
      <c r="ZC388" s="139"/>
      <c r="ZD388" s="139"/>
      <c r="ZE388" s="139"/>
      <c r="ZF388" s="139"/>
      <c r="ZG388" s="139"/>
      <c r="ZH388" s="139"/>
      <c r="ZI388" s="139"/>
      <c r="ZJ388" s="139"/>
      <c r="ZK388" s="139"/>
      <c r="ZL388" s="139"/>
      <c r="ZM388" s="139"/>
      <c r="ZN388" s="139"/>
      <c r="ZO388" s="139"/>
      <c r="ZP388" s="139"/>
      <c r="ZQ388" s="139"/>
      <c r="ZR388" s="139"/>
      <c r="ZS388" s="139"/>
      <c r="ZT388" s="139"/>
      <c r="ZU388" s="139"/>
      <c r="ZV388" s="139"/>
      <c r="ZW388" s="139"/>
      <c r="ZX388" s="139"/>
      <c r="ZY388" s="139"/>
      <c r="ZZ388" s="139"/>
      <c r="AAA388" s="139"/>
      <c r="AAB388" s="139"/>
      <c r="AAC388" s="139"/>
      <c r="AAD388" s="139"/>
      <c r="AAE388" s="139"/>
      <c r="AAF388" s="139"/>
      <c r="AAG388" s="139"/>
      <c r="AAH388" s="139"/>
      <c r="AAI388" s="139"/>
      <c r="AAJ388" s="139"/>
      <c r="AAK388" s="139"/>
      <c r="AAL388" s="139"/>
      <c r="AAM388" s="139"/>
      <c r="AAN388" s="139"/>
      <c r="AAO388" s="139"/>
      <c r="AAP388" s="139"/>
      <c r="AAQ388" s="139"/>
      <c r="AAR388" s="139"/>
      <c r="AAS388" s="139"/>
      <c r="AAT388" s="139"/>
      <c r="AAU388" s="139"/>
      <c r="AAV388" s="139"/>
      <c r="AAW388" s="139"/>
      <c r="AAX388" s="139"/>
      <c r="AAY388" s="139"/>
      <c r="AAZ388" s="139"/>
      <c r="ABA388" s="139"/>
      <c r="ABB388" s="139"/>
      <c r="ABC388" s="139"/>
      <c r="ABD388" s="139"/>
      <c r="ABE388" s="139"/>
      <c r="ABF388" s="139"/>
      <c r="ABG388" s="139"/>
      <c r="ABH388" s="139"/>
      <c r="ABI388" s="139"/>
      <c r="ABJ388" s="139"/>
      <c r="ABK388" s="139"/>
      <c r="ABL388" s="139"/>
      <c r="ABM388" s="139"/>
      <c r="ABN388" s="139"/>
      <c r="ABO388" s="139"/>
      <c r="ABP388" s="139"/>
      <c r="ABQ388" s="139"/>
      <c r="ABR388" s="139"/>
      <c r="ABS388" s="139"/>
      <c r="ABT388" s="139"/>
      <c r="ABU388" s="139"/>
      <c r="ABV388" s="139"/>
      <c r="ABW388" s="139"/>
      <c r="ABX388" s="139"/>
      <c r="ABY388" s="139"/>
      <c r="ABZ388" s="139"/>
      <c r="ACA388" s="139"/>
      <c r="ACB388" s="139"/>
      <c r="ACC388" s="139"/>
      <c r="ACD388" s="139"/>
      <c r="ACE388" s="139"/>
      <c r="ACF388" s="139"/>
      <c r="ACG388" s="139"/>
      <c r="ACH388" s="139"/>
      <c r="ACI388" s="139"/>
      <c r="ACJ388" s="139"/>
      <c r="ACK388" s="139"/>
      <c r="ACL388" s="139"/>
      <c r="ACM388" s="139"/>
      <c r="ACN388" s="139"/>
      <c r="ACO388" s="139"/>
      <c r="ACP388" s="139"/>
      <c r="ACQ388" s="139"/>
      <c r="ACR388" s="139"/>
      <c r="ACS388" s="139"/>
      <c r="ACT388" s="139"/>
      <c r="ACU388" s="139"/>
      <c r="ACV388" s="139"/>
      <c r="ACW388" s="139"/>
      <c r="ACX388" s="139"/>
      <c r="ACY388" s="139"/>
      <c r="ACZ388" s="139"/>
      <c r="ADA388" s="139"/>
    </row>
    <row r="389" spans="1:781" customFormat="1" ht="71.400000000000006" customHeight="1" x14ac:dyDescent="0.3">
      <c r="A389" s="58">
        <v>1</v>
      </c>
      <c r="B389" s="46" t="s">
        <v>1059</v>
      </c>
      <c r="C389" s="24" t="s">
        <v>266</v>
      </c>
      <c r="D389" s="25" t="s">
        <v>176</v>
      </c>
      <c r="E389" s="25" t="s">
        <v>194</v>
      </c>
      <c r="F389" s="25"/>
      <c r="G389" s="81"/>
      <c r="H389" s="25">
        <v>1</v>
      </c>
      <c r="I389" s="25" t="s">
        <v>44</v>
      </c>
      <c r="J389" s="25" t="s">
        <v>100</v>
      </c>
      <c r="K389" s="27">
        <v>1948</v>
      </c>
      <c r="L389" s="93">
        <v>1948</v>
      </c>
      <c r="M389" s="29">
        <v>1100000</v>
      </c>
      <c r="N389" s="30"/>
      <c r="O389" s="30"/>
      <c r="P389" s="31" t="s">
        <v>32</v>
      </c>
      <c r="Q389" s="32" t="s">
        <v>1060</v>
      </c>
      <c r="R389" s="33" t="s">
        <v>478</v>
      </c>
      <c r="S389" s="34" t="str">
        <f t="shared" si="86"/>
        <v>Pb Zn</v>
      </c>
      <c r="T389" s="35">
        <v>170</v>
      </c>
      <c r="U389" s="35"/>
      <c r="V389" s="35"/>
      <c r="W389" s="35">
        <v>5.6930213810062691</v>
      </c>
      <c r="X389" s="35">
        <v>1909</v>
      </c>
      <c r="Y389" s="35">
        <v>60</v>
      </c>
      <c r="Z389" s="35" t="s">
        <v>524</v>
      </c>
      <c r="AA389" s="1"/>
      <c r="AB389" s="36">
        <f t="shared" si="87"/>
        <v>0.57996902965381647</v>
      </c>
      <c r="AC389" s="36">
        <f t="shared" si="88"/>
        <v>0</v>
      </c>
      <c r="AD389" s="36">
        <f t="shared" si="89"/>
        <v>0</v>
      </c>
      <c r="AE389" s="36">
        <f t="shared" si="90"/>
        <v>0.57996902965381647</v>
      </c>
      <c r="AF389" s="37"/>
      <c r="AG389" s="37">
        <f t="shared" si="91"/>
        <v>0.57996902965381647</v>
      </c>
      <c r="AH389" s="37">
        <f t="shared" si="92"/>
        <v>0</v>
      </c>
      <c r="AI389" s="37">
        <f t="shared" si="93"/>
        <v>0</v>
      </c>
      <c r="AJ389" s="1"/>
      <c r="AK389" s="137"/>
      <c r="AL389" s="137"/>
      <c r="AM389" s="137"/>
      <c r="AN389" s="137"/>
      <c r="AO389" s="137"/>
      <c r="AP389" s="137"/>
      <c r="AQ389" s="137"/>
      <c r="AR389" s="137"/>
      <c r="AS389" s="137"/>
      <c r="AT389" s="137"/>
      <c r="AU389" s="137"/>
      <c r="AV389" s="137"/>
      <c r="AW389" s="137"/>
      <c r="AX389" s="137"/>
      <c r="AY389" s="137"/>
      <c r="AZ389" s="137"/>
      <c r="BA389" s="137"/>
      <c r="BB389" s="137"/>
      <c r="BC389" s="137"/>
      <c r="BD389" s="137"/>
      <c r="BE389" s="137"/>
      <c r="BF389" s="137"/>
      <c r="BG389" s="137"/>
      <c r="BH389" s="137"/>
      <c r="BI389" s="137"/>
      <c r="BJ389" s="137"/>
      <c r="BK389" s="137"/>
      <c r="BL389" s="137"/>
      <c r="BM389" s="137"/>
      <c r="BN389" s="137"/>
      <c r="BO389" s="137"/>
      <c r="BP389" s="137"/>
      <c r="BQ389" s="137"/>
      <c r="BR389" s="137"/>
      <c r="BS389" s="137"/>
      <c r="BT389" s="137"/>
      <c r="BU389" s="137"/>
      <c r="BV389" s="137"/>
      <c r="BW389" s="137"/>
      <c r="BX389" s="137"/>
      <c r="BY389" s="137"/>
      <c r="BZ389" s="137"/>
      <c r="CA389" s="137"/>
      <c r="CB389" s="137"/>
      <c r="CC389" s="137"/>
      <c r="CD389" s="137"/>
      <c r="CE389" s="137"/>
      <c r="CF389" s="137"/>
      <c r="CG389" s="137"/>
      <c r="CH389" s="137"/>
      <c r="CI389" s="137"/>
      <c r="CJ389" s="137"/>
      <c r="CK389" s="137"/>
      <c r="CL389" s="137"/>
      <c r="CM389" s="137"/>
      <c r="CN389" s="137"/>
      <c r="CO389" s="137"/>
      <c r="CP389" s="137"/>
      <c r="CQ389" s="137"/>
      <c r="CR389" s="137"/>
      <c r="CS389" s="137"/>
      <c r="CT389" s="137"/>
      <c r="CU389" s="137"/>
      <c r="CV389" s="137"/>
      <c r="CW389" s="137"/>
      <c r="CX389" s="137"/>
      <c r="CY389" s="137"/>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37"/>
      <c r="EA389" s="137"/>
      <c r="EB389" s="137"/>
      <c r="EC389" s="137"/>
      <c r="ED389" s="122"/>
      <c r="EE389" s="122"/>
      <c r="EF389" s="122"/>
      <c r="EG389" s="122"/>
      <c r="EH389" s="122"/>
      <c r="EI389" s="122"/>
      <c r="EJ389" s="122"/>
      <c r="EK389" s="122"/>
      <c r="EL389" s="122"/>
      <c r="EM389" s="122"/>
      <c r="EN389" s="122"/>
      <c r="EO389" s="122"/>
      <c r="EP389" s="122"/>
      <c r="EQ389" s="122"/>
      <c r="ER389" s="122"/>
      <c r="ES389" s="122"/>
      <c r="ET389" s="122"/>
      <c r="EU389" s="122"/>
      <c r="EV389" s="122"/>
      <c r="EW389" s="122"/>
      <c r="EX389" s="122"/>
      <c r="EY389" s="122"/>
      <c r="EZ389" s="122"/>
      <c r="FA389" s="122"/>
      <c r="FB389" s="122"/>
      <c r="FC389" s="122"/>
      <c r="FD389" s="122"/>
      <c r="FE389" s="122"/>
      <c r="FF389" s="122"/>
      <c r="FG389" s="122"/>
      <c r="FH389" s="122"/>
      <c r="FI389" s="122"/>
      <c r="FJ389" s="122"/>
      <c r="FK389" s="122"/>
      <c r="FL389" s="122"/>
      <c r="FM389" s="122"/>
      <c r="FN389" s="122"/>
      <c r="FO389" s="122"/>
      <c r="FP389" s="122"/>
      <c r="FQ389" s="122"/>
      <c r="FR389" s="122"/>
      <c r="FS389" s="122"/>
      <c r="FT389" s="122"/>
      <c r="FU389" s="122"/>
      <c r="FV389" s="122"/>
      <c r="FW389" s="122"/>
      <c r="FX389" s="122"/>
      <c r="FY389" s="122"/>
      <c r="FZ389" s="122"/>
      <c r="GA389" s="122"/>
      <c r="GB389" s="122"/>
      <c r="GC389" s="122"/>
      <c r="GD389" s="122"/>
      <c r="GE389" s="122"/>
      <c r="GF389" s="122"/>
      <c r="GG389" s="122"/>
      <c r="GH389" s="122"/>
      <c r="GI389" s="122"/>
      <c r="GJ389" s="122"/>
      <c r="GK389" s="122"/>
      <c r="GL389" s="122"/>
      <c r="GM389" s="122"/>
      <c r="GN389" s="122"/>
      <c r="GO389" s="122"/>
      <c r="GP389" s="122"/>
      <c r="GQ389" s="122"/>
      <c r="GR389" s="122"/>
      <c r="GS389" s="122"/>
      <c r="GT389" s="122"/>
      <c r="GU389" s="122"/>
      <c r="GV389" s="122"/>
      <c r="GW389" s="122"/>
      <c r="GX389" s="122"/>
      <c r="GY389" s="122"/>
      <c r="GZ389" s="122"/>
      <c r="HA389" s="122"/>
      <c r="HB389" s="122"/>
      <c r="HC389" s="122"/>
      <c r="HD389" s="122"/>
      <c r="HE389" s="122"/>
      <c r="HF389" s="122"/>
      <c r="HG389" s="122"/>
      <c r="HH389" s="122"/>
      <c r="HI389" s="122"/>
      <c r="HJ389" s="122"/>
      <c r="HK389" s="122"/>
      <c r="HL389" s="122"/>
      <c r="HM389" s="122"/>
      <c r="HN389" s="122"/>
      <c r="HO389" s="122"/>
      <c r="HP389" s="122"/>
      <c r="HQ389" s="122"/>
      <c r="HR389" s="122"/>
      <c r="HS389" s="122"/>
      <c r="HT389" s="122"/>
      <c r="HU389" s="122"/>
      <c r="HV389" s="122"/>
      <c r="HW389" s="122"/>
      <c r="HX389" s="122"/>
      <c r="HY389" s="122"/>
      <c r="HZ389" s="122"/>
      <c r="IA389" s="122"/>
      <c r="IB389" s="122"/>
      <c r="IC389" s="122"/>
      <c r="ID389" s="122"/>
      <c r="IE389" s="122"/>
      <c r="IF389" s="122"/>
      <c r="IG389" s="122"/>
      <c r="IH389" s="122"/>
      <c r="II389" s="122"/>
      <c r="IJ389" s="122"/>
      <c r="IK389" s="122"/>
      <c r="IL389" s="122"/>
      <c r="IM389" s="122"/>
      <c r="IN389" s="122"/>
      <c r="IO389" s="122"/>
      <c r="IP389" s="122"/>
      <c r="IQ389" s="122"/>
      <c r="IR389" s="122"/>
      <c r="IS389" s="122"/>
      <c r="IT389" s="122"/>
      <c r="IU389" s="122"/>
      <c r="IV389" s="122"/>
      <c r="IW389" s="122"/>
      <c r="IX389" s="122"/>
      <c r="IY389" s="122"/>
      <c r="IZ389" s="122"/>
      <c r="JA389" s="122"/>
      <c r="JB389" s="122"/>
      <c r="JC389" s="122"/>
      <c r="JD389" s="122"/>
      <c r="JE389" s="122"/>
      <c r="JF389" s="122"/>
      <c r="JG389" s="122"/>
      <c r="JH389" s="122"/>
      <c r="JI389" s="122"/>
      <c r="JJ389" s="122"/>
      <c r="JK389" s="122"/>
      <c r="JL389" s="122"/>
      <c r="JM389" s="122"/>
      <c r="JN389" s="122"/>
      <c r="JO389" s="122"/>
      <c r="JP389" s="122"/>
      <c r="JQ389" s="122"/>
      <c r="JR389" s="122"/>
      <c r="JS389" s="122"/>
      <c r="JT389" s="122"/>
      <c r="JU389" s="122"/>
      <c r="JV389" s="122"/>
      <c r="JW389" s="122"/>
      <c r="JX389" s="122"/>
      <c r="JY389" s="122"/>
      <c r="JZ389" s="122"/>
      <c r="KA389" s="122"/>
      <c r="KB389" s="122"/>
      <c r="KC389" s="122"/>
      <c r="KD389" s="122"/>
      <c r="KE389" s="122"/>
      <c r="KF389" s="122"/>
      <c r="KG389" s="122"/>
      <c r="KH389" s="122"/>
      <c r="KI389" s="122"/>
      <c r="KJ389" s="122"/>
      <c r="KK389" s="122"/>
      <c r="KL389" s="122"/>
      <c r="KM389" s="122"/>
      <c r="KN389" s="122"/>
      <c r="KO389" s="122"/>
      <c r="KP389" s="122"/>
      <c r="KQ389" s="122"/>
      <c r="KR389" s="122"/>
      <c r="KS389" s="122"/>
      <c r="KT389" s="122"/>
      <c r="KU389" s="122"/>
      <c r="KV389" s="122"/>
      <c r="KW389" s="122"/>
      <c r="KX389" s="122"/>
      <c r="KY389" s="122"/>
      <c r="KZ389" s="122"/>
      <c r="LA389" s="122"/>
      <c r="LB389" s="122"/>
      <c r="LC389" s="122"/>
      <c r="LD389" s="122"/>
      <c r="LE389" s="122"/>
      <c r="LF389" s="122"/>
      <c r="LG389" s="122"/>
      <c r="LH389" s="122"/>
      <c r="LI389" s="122"/>
      <c r="LJ389" s="122"/>
      <c r="LK389" s="122"/>
      <c r="LL389" s="122"/>
      <c r="LM389" s="122"/>
      <c r="LN389" s="122"/>
      <c r="LO389" s="122"/>
      <c r="LP389" s="122"/>
      <c r="LQ389" s="122"/>
      <c r="LR389" s="122"/>
      <c r="LS389" s="122"/>
      <c r="LT389" s="122"/>
      <c r="LU389" s="122"/>
      <c r="LV389" s="122"/>
      <c r="LW389" s="122"/>
      <c r="LX389" s="122"/>
      <c r="LY389" s="122"/>
      <c r="LZ389" s="122"/>
      <c r="MA389" s="122"/>
      <c r="MB389" s="122"/>
      <c r="MC389" s="122"/>
      <c r="MD389" s="122"/>
      <c r="ME389" s="122"/>
      <c r="MF389" s="122"/>
      <c r="MG389" s="122"/>
      <c r="MH389" s="122"/>
      <c r="MI389" s="122"/>
      <c r="MJ389" s="122"/>
      <c r="MK389" s="122"/>
      <c r="ML389" s="122"/>
      <c r="MM389" s="122"/>
      <c r="MN389" s="122"/>
      <c r="MO389" s="122"/>
      <c r="MP389" s="122"/>
      <c r="MQ389" s="122"/>
      <c r="MR389" s="122"/>
      <c r="MS389" s="122"/>
      <c r="MT389" s="122"/>
      <c r="MU389" s="122"/>
      <c r="MV389" s="122"/>
      <c r="MW389" s="122"/>
      <c r="MX389" s="122"/>
      <c r="MY389" s="122"/>
      <c r="MZ389" s="122"/>
      <c r="NA389" s="122"/>
      <c r="NB389" s="122"/>
      <c r="NC389" s="122"/>
      <c r="ND389" s="122"/>
      <c r="NE389" s="122"/>
      <c r="NF389" s="122"/>
      <c r="NG389" s="122"/>
      <c r="NH389" s="122"/>
      <c r="NI389" s="122"/>
      <c r="NJ389" s="122"/>
      <c r="NK389" s="122"/>
      <c r="NL389" s="122"/>
      <c r="NM389" s="122"/>
      <c r="NN389" s="122"/>
      <c r="NO389" s="122"/>
      <c r="NP389" s="122"/>
      <c r="NQ389" s="122"/>
      <c r="NR389" s="122"/>
      <c r="NS389" s="122"/>
      <c r="NT389" s="122"/>
      <c r="NU389" s="122"/>
      <c r="NV389" s="122"/>
      <c r="NW389" s="122"/>
      <c r="NX389" s="122"/>
      <c r="NY389" s="122"/>
      <c r="NZ389" s="122"/>
      <c r="OA389" s="122"/>
      <c r="OB389" s="122"/>
      <c r="OC389" s="122"/>
      <c r="OD389" s="122"/>
      <c r="OE389" s="122"/>
      <c r="OF389" s="122"/>
      <c r="OG389" s="122"/>
      <c r="OH389" s="122"/>
      <c r="OI389" s="122"/>
      <c r="OJ389" s="122"/>
      <c r="OK389" s="122"/>
      <c r="OL389" s="122"/>
      <c r="OM389" s="122"/>
      <c r="ON389" s="122"/>
      <c r="OO389" s="122"/>
      <c r="OP389" s="122"/>
      <c r="OQ389" s="122"/>
      <c r="OR389" s="122"/>
      <c r="OS389" s="122"/>
      <c r="OT389" s="122"/>
      <c r="OU389" s="122"/>
      <c r="OV389" s="122"/>
      <c r="OW389" s="122"/>
      <c r="OX389" s="122"/>
      <c r="OY389" s="122"/>
      <c r="OZ389" s="122"/>
      <c r="PA389" s="122"/>
      <c r="PB389" s="122"/>
      <c r="PC389" s="122"/>
      <c r="PD389" s="122"/>
      <c r="PE389" s="122"/>
      <c r="PF389" s="122"/>
      <c r="PG389" s="122"/>
      <c r="PH389" s="122"/>
      <c r="PI389" s="122"/>
      <c r="PJ389" s="122"/>
      <c r="PK389" s="122"/>
      <c r="PL389" s="122"/>
      <c r="PM389" s="122"/>
      <c r="PN389" s="122"/>
      <c r="PO389" s="122"/>
      <c r="PP389" s="122"/>
      <c r="PQ389" s="122"/>
      <c r="PR389" s="122"/>
      <c r="PS389" s="122"/>
      <c r="PT389" s="122"/>
      <c r="PU389" s="122"/>
      <c r="PV389" s="122"/>
      <c r="PW389" s="122"/>
      <c r="PX389" s="122"/>
      <c r="PY389" s="122"/>
      <c r="PZ389" s="122"/>
      <c r="QA389" s="122"/>
      <c r="QB389" s="122"/>
      <c r="QC389" s="122"/>
      <c r="QD389" s="122"/>
      <c r="QE389" s="122"/>
      <c r="QF389" s="122"/>
      <c r="QG389" s="122"/>
      <c r="QH389" s="122"/>
      <c r="QI389" s="122"/>
      <c r="QJ389" s="122"/>
      <c r="QK389" s="122"/>
      <c r="QL389" s="122"/>
      <c r="QM389" s="122"/>
      <c r="QN389" s="122"/>
      <c r="QO389" s="122"/>
      <c r="QP389" s="122"/>
      <c r="QQ389" s="122"/>
      <c r="QR389" s="122"/>
      <c r="QS389" s="122"/>
      <c r="QT389" s="122"/>
      <c r="QU389" s="122"/>
      <c r="QV389" s="122"/>
      <c r="QW389" s="122"/>
      <c r="QX389" s="122"/>
      <c r="QY389" s="122"/>
      <c r="QZ389" s="122"/>
      <c r="RA389" s="122"/>
      <c r="RB389" s="122"/>
      <c r="RC389" s="122"/>
      <c r="RD389" s="122"/>
      <c r="RE389" s="122"/>
      <c r="RF389" s="122"/>
      <c r="RG389" s="122"/>
      <c r="RH389" s="122"/>
      <c r="RI389" s="122"/>
      <c r="RJ389" s="122"/>
      <c r="RK389" s="122"/>
      <c r="RL389" s="122"/>
      <c r="RM389" s="122"/>
      <c r="RN389" s="122"/>
      <c r="RO389" s="122"/>
      <c r="RP389" s="122"/>
      <c r="RQ389" s="122"/>
      <c r="RR389" s="122"/>
      <c r="RS389" s="122"/>
      <c r="RT389" s="122"/>
      <c r="RU389" s="122"/>
      <c r="RV389" s="122"/>
      <c r="RW389" s="122"/>
      <c r="RX389" s="122"/>
      <c r="RY389" s="122"/>
      <c r="RZ389" s="122"/>
      <c r="SA389" s="122"/>
      <c r="SB389" s="122"/>
      <c r="SC389" s="122"/>
      <c r="SD389" s="122"/>
      <c r="SE389" s="122"/>
      <c r="SF389" s="122"/>
      <c r="SG389" s="122"/>
      <c r="SH389" s="122"/>
      <c r="SI389" s="122"/>
      <c r="SJ389" s="122"/>
      <c r="SK389" s="122"/>
      <c r="SL389" s="122"/>
      <c r="SM389" s="122"/>
      <c r="SN389" s="122"/>
      <c r="SO389" s="122"/>
      <c r="SP389" s="122"/>
      <c r="SQ389" s="122"/>
      <c r="SR389" s="122"/>
      <c r="SS389" s="122"/>
      <c r="ST389" s="122"/>
      <c r="SU389" s="122"/>
      <c r="SV389" s="122"/>
      <c r="SW389" s="122"/>
      <c r="SX389" s="122"/>
      <c r="SY389" s="122"/>
      <c r="SZ389" s="122"/>
      <c r="TA389" s="122"/>
      <c r="TB389" s="122"/>
      <c r="TC389" s="122"/>
      <c r="TD389" s="122"/>
      <c r="TE389" s="122"/>
      <c r="TF389" s="122"/>
      <c r="TG389" s="122"/>
      <c r="TH389" s="122"/>
      <c r="TI389" s="122"/>
      <c r="TJ389" s="122"/>
      <c r="TK389" s="122"/>
      <c r="TL389" s="122"/>
      <c r="TM389" s="122"/>
      <c r="TN389" s="122"/>
      <c r="TO389" s="122"/>
      <c r="TP389" s="122"/>
      <c r="TQ389" s="122"/>
      <c r="TR389" s="122"/>
      <c r="TS389" s="122"/>
      <c r="TT389" s="122"/>
      <c r="TU389" s="122"/>
      <c r="TV389" s="122"/>
      <c r="TW389" s="122"/>
      <c r="TX389" s="122"/>
      <c r="TY389" s="122"/>
      <c r="TZ389" s="122"/>
      <c r="UA389" s="122"/>
      <c r="UB389" s="122"/>
      <c r="UC389" s="122"/>
      <c r="UD389" s="122"/>
      <c r="UE389" s="122"/>
      <c r="UF389" s="122"/>
      <c r="UG389" s="122"/>
      <c r="UH389" s="122"/>
      <c r="UI389" s="122"/>
      <c r="UJ389" s="122"/>
      <c r="UK389" s="122"/>
      <c r="UL389" s="122"/>
      <c r="UM389" s="122"/>
      <c r="UN389" s="122"/>
      <c r="UO389" s="122"/>
      <c r="UP389" s="122"/>
      <c r="UQ389" s="122"/>
      <c r="UR389" s="122"/>
      <c r="US389" s="122"/>
      <c r="UT389" s="122"/>
      <c r="UU389" s="122"/>
      <c r="UV389" s="122"/>
      <c r="UW389" s="122"/>
      <c r="UX389" s="122"/>
      <c r="UY389" s="122"/>
      <c r="UZ389" s="122"/>
      <c r="VA389" s="122"/>
      <c r="VB389" s="122"/>
      <c r="VC389" s="122"/>
      <c r="VD389" s="122"/>
      <c r="VE389" s="122"/>
      <c r="VF389" s="122"/>
      <c r="VG389" s="122"/>
      <c r="VH389" s="122"/>
      <c r="VI389" s="122"/>
      <c r="VJ389" s="122"/>
      <c r="VK389" s="122"/>
      <c r="VL389" s="122"/>
      <c r="VM389" s="122"/>
      <c r="VN389" s="122"/>
      <c r="VO389" s="122"/>
      <c r="VP389" s="122"/>
      <c r="VQ389" s="122"/>
      <c r="VR389" s="122"/>
      <c r="VS389" s="122"/>
      <c r="VT389" s="122"/>
      <c r="VU389" s="122"/>
      <c r="VV389" s="122"/>
      <c r="VW389" s="122"/>
      <c r="VX389" s="122"/>
      <c r="VY389" s="122"/>
      <c r="VZ389" s="122"/>
      <c r="WA389" s="122"/>
      <c r="WB389" s="122"/>
      <c r="WC389" s="122"/>
      <c r="WD389" s="122"/>
      <c r="WE389" s="122"/>
      <c r="WF389" s="122"/>
      <c r="WG389" s="122"/>
      <c r="WH389" s="122"/>
      <c r="WI389" s="122"/>
      <c r="WJ389" s="122"/>
      <c r="WK389" s="122"/>
      <c r="WL389" s="122"/>
      <c r="WM389" s="122"/>
      <c r="WN389" s="122"/>
      <c r="WO389" s="122"/>
      <c r="WP389" s="122"/>
      <c r="WQ389" s="122"/>
      <c r="WR389" s="122"/>
      <c r="WS389" s="122"/>
      <c r="WT389" s="122"/>
      <c r="WU389" s="122"/>
      <c r="WV389" s="122"/>
      <c r="WW389" s="122"/>
      <c r="WX389" s="122"/>
      <c r="WY389" s="122"/>
      <c r="WZ389" s="122"/>
      <c r="XA389" s="122"/>
      <c r="XB389" s="122"/>
      <c r="XC389" s="122"/>
      <c r="XD389" s="122"/>
      <c r="XE389" s="122"/>
      <c r="XF389" s="122"/>
      <c r="XG389" s="122"/>
      <c r="XH389" s="122"/>
      <c r="XI389" s="122"/>
      <c r="XJ389" s="122"/>
      <c r="XK389" s="122"/>
      <c r="XL389" s="122"/>
      <c r="XM389" s="122"/>
      <c r="XN389" s="122"/>
      <c r="XO389" s="122"/>
      <c r="XP389" s="122"/>
      <c r="XQ389" s="122"/>
      <c r="XR389" s="122"/>
      <c r="XS389" s="122"/>
      <c r="XT389" s="122"/>
      <c r="XU389" s="122"/>
      <c r="XV389" s="122"/>
      <c r="XW389" s="122"/>
      <c r="XX389" s="122"/>
      <c r="XY389" s="122"/>
      <c r="XZ389" s="122"/>
      <c r="YA389" s="122"/>
      <c r="YB389" s="122"/>
      <c r="YC389" s="122"/>
      <c r="YD389" s="122"/>
      <c r="YE389" s="122"/>
      <c r="YF389" s="122"/>
      <c r="YG389" s="122"/>
      <c r="YH389" s="122"/>
      <c r="YI389" s="122"/>
      <c r="YJ389" s="122"/>
      <c r="YK389" s="122"/>
      <c r="YL389" s="122"/>
      <c r="YM389" s="122"/>
      <c r="YN389" s="122"/>
      <c r="YO389" s="122"/>
      <c r="YP389" s="122"/>
      <c r="YQ389" s="122"/>
      <c r="YR389" s="122"/>
      <c r="YS389" s="122"/>
      <c r="YT389" s="122"/>
      <c r="YU389" s="122"/>
      <c r="YV389" s="122"/>
      <c r="YW389" s="122"/>
      <c r="YX389" s="122"/>
      <c r="YY389" s="122"/>
      <c r="YZ389" s="122"/>
      <c r="ZA389" s="122"/>
      <c r="ZB389" s="122"/>
      <c r="ZC389" s="122"/>
      <c r="ZD389" s="122"/>
      <c r="ZE389" s="122"/>
      <c r="ZF389" s="122"/>
      <c r="ZG389" s="122"/>
      <c r="ZH389" s="122"/>
      <c r="ZI389" s="122"/>
      <c r="ZJ389" s="122"/>
      <c r="ZK389" s="122"/>
      <c r="ZL389" s="122"/>
      <c r="ZM389" s="122"/>
      <c r="ZN389" s="122"/>
      <c r="ZO389" s="122"/>
      <c r="ZP389" s="122"/>
      <c r="ZQ389" s="122"/>
      <c r="ZR389" s="122"/>
      <c r="ZS389" s="122"/>
      <c r="ZT389" s="122"/>
      <c r="ZU389" s="122"/>
      <c r="ZV389" s="122"/>
      <c r="ZW389" s="122"/>
      <c r="ZX389" s="122"/>
      <c r="ZY389" s="122"/>
      <c r="ZZ389" s="122"/>
      <c r="AAA389" s="122"/>
      <c r="AAB389" s="122"/>
      <c r="AAC389" s="122"/>
      <c r="AAD389" s="122"/>
      <c r="AAE389" s="122"/>
      <c r="AAF389" s="122"/>
      <c r="AAG389" s="122"/>
      <c r="AAH389" s="122"/>
      <c r="AAI389" s="122"/>
      <c r="AAJ389" s="122"/>
      <c r="AAK389" s="122"/>
      <c r="AAL389" s="122"/>
      <c r="AAM389" s="122"/>
      <c r="AAN389" s="122"/>
      <c r="AAO389" s="122"/>
      <c r="AAP389" s="122"/>
      <c r="AAQ389" s="122"/>
      <c r="AAR389" s="122"/>
      <c r="AAS389" s="122"/>
      <c r="AAT389" s="122"/>
      <c r="AAU389" s="122"/>
      <c r="AAV389" s="122"/>
      <c r="AAW389" s="122"/>
      <c r="AAX389" s="122"/>
      <c r="AAY389" s="122"/>
      <c r="AAZ389" s="122"/>
      <c r="ABA389" s="122"/>
      <c r="ABB389" s="122"/>
      <c r="ABC389" s="122"/>
      <c r="ABD389" s="122"/>
      <c r="ABE389" s="122"/>
      <c r="ABF389" s="122"/>
      <c r="ABG389" s="122"/>
      <c r="ABH389" s="122"/>
      <c r="ABI389" s="122"/>
      <c r="ABJ389" s="122"/>
      <c r="ABK389" s="122"/>
      <c r="ABL389" s="122"/>
      <c r="ABM389" s="122"/>
      <c r="ABN389" s="122"/>
      <c r="ABO389" s="122"/>
      <c r="ABP389" s="122"/>
      <c r="ABQ389" s="122"/>
      <c r="ABR389" s="122"/>
      <c r="ABS389" s="122"/>
      <c r="ABT389" s="122"/>
      <c r="ABU389" s="122"/>
      <c r="ABV389" s="122"/>
      <c r="ABW389" s="122"/>
      <c r="ABX389" s="122"/>
      <c r="ABY389" s="122"/>
      <c r="ABZ389" s="122"/>
      <c r="ACA389" s="122"/>
      <c r="ACB389" s="122"/>
      <c r="ACC389" s="122"/>
      <c r="ACD389" s="122"/>
      <c r="ACE389" s="122"/>
      <c r="ACF389" s="122"/>
      <c r="ACG389" s="122"/>
      <c r="ACH389" s="122"/>
      <c r="ACI389" s="122"/>
      <c r="ACJ389" s="122"/>
      <c r="ACK389" s="122"/>
      <c r="ACL389" s="122"/>
      <c r="ACM389" s="122"/>
      <c r="ACN389" s="122"/>
      <c r="ACO389" s="122"/>
      <c r="ACP389" s="122"/>
      <c r="ACQ389" s="122"/>
      <c r="ACR389" s="122"/>
      <c r="ACS389" s="122"/>
      <c r="ACT389" s="122"/>
      <c r="ACU389" s="122"/>
      <c r="ACV389" s="122"/>
      <c r="ACW389" s="122"/>
      <c r="ACX389" s="122"/>
      <c r="ACY389" s="122"/>
      <c r="ACZ389" s="122"/>
      <c r="ADA389" s="122"/>
    </row>
    <row r="390" spans="1:781" s="83" customFormat="1" ht="15.6" x14ac:dyDescent="0.3">
      <c r="A390" s="40">
        <v>2</v>
      </c>
      <c r="B390" s="46" t="s">
        <v>1061</v>
      </c>
      <c r="C390" s="24" t="s">
        <v>56</v>
      </c>
      <c r="D390" s="25" t="s">
        <v>176</v>
      </c>
      <c r="E390" s="25" t="s">
        <v>194</v>
      </c>
      <c r="F390" s="25"/>
      <c r="G390" s="81"/>
      <c r="H390" s="25">
        <v>1</v>
      </c>
      <c r="I390" s="25" t="s">
        <v>44</v>
      </c>
      <c r="J390" s="25" t="s">
        <v>57</v>
      </c>
      <c r="K390" s="27">
        <v>1947</v>
      </c>
      <c r="L390" s="28">
        <v>17439</v>
      </c>
      <c r="M390" s="29">
        <v>150000</v>
      </c>
      <c r="N390" s="30">
        <v>0.1</v>
      </c>
      <c r="O390" s="30"/>
      <c r="P390" s="31" t="s">
        <v>32</v>
      </c>
      <c r="Q390" s="32" t="s">
        <v>1062</v>
      </c>
      <c r="R390" s="33" t="s">
        <v>293</v>
      </c>
      <c r="S390" s="34" t="str">
        <f t="shared" si="86"/>
        <v>Cu</v>
      </c>
      <c r="T390" s="35">
        <v>1400</v>
      </c>
      <c r="U390" s="35">
        <v>0.33</v>
      </c>
      <c r="V390" s="35">
        <v>0.04</v>
      </c>
      <c r="W390" s="35">
        <v>0.362083741767387</v>
      </c>
      <c r="X390" s="35">
        <v>1947</v>
      </c>
      <c r="Y390" s="35">
        <v>25</v>
      </c>
      <c r="Z390" s="35" t="s">
        <v>294</v>
      </c>
      <c r="AA390" s="1"/>
      <c r="AB390" s="36">
        <f t="shared" si="87"/>
        <v>7.9086685861884068E-2</v>
      </c>
      <c r="AC390" s="36">
        <f t="shared" si="88"/>
        <v>2.5641025641025641E-3</v>
      </c>
      <c r="AD390" s="36">
        <f t="shared" si="89"/>
        <v>0</v>
      </c>
      <c r="AE390" s="36">
        <f t="shared" si="90"/>
        <v>8.1650788425986637E-2</v>
      </c>
      <c r="AF390" s="37"/>
      <c r="AG390" s="37">
        <f t="shared" si="91"/>
        <v>0</v>
      </c>
      <c r="AH390" s="37">
        <f t="shared" si="92"/>
        <v>8.1650788425986637E-2</v>
      </c>
      <c r="AI390" s="37">
        <f t="shared" si="93"/>
        <v>0</v>
      </c>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L390" s="137"/>
      <c r="BM390" s="137"/>
      <c r="BN390" s="137"/>
      <c r="BO390" s="137"/>
      <c r="BP390" s="137"/>
      <c r="BQ390" s="137"/>
      <c r="BR390" s="137"/>
      <c r="BS390" s="137"/>
      <c r="BT390" s="137"/>
      <c r="BU390" s="137"/>
      <c r="BV390" s="137"/>
      <c r="BW390" s="137"/>
      <c r="BX390" s="137"/>
      <c r="BY390" s="137"/>
      <c r="BZ390" s="137"/>
      <c r="CA390" s="137"/>
      <c r="CB390" s="137"/>
      <c r="CC390" s="137"/>
      <c r="CD390" s="137"/>
      <c r="CE390" s="137"/>
      <c r="CF390" s="137"/>
      <c r="CG390" s="137"/>
      <c r="CH390" s="137"/>
      <c r="CI390" s="137"/>
      <c r="CJ390" s="137"/>
      <c r="CK390" s="137"/>
      <c r="CL390" s="137"/>
      <c r="CM390" s="137"/>
      <c r="CN390" s="137"/>
      <c r="CO390" s="137"/>
      <c r="CP390" s="137"/>
      <c r="CQ390" s="137"/>
      <c r="CR390" s="137"/>
      <c r="CS390" s="137"/>
      <c r="CT390" s="137"/>
      <c r="CU390" s="137"/>
      <c r="CV390" s="137"/>
      <c r="CW390" s="137"/>
      <c r="CX390" s="137"/>
      <c r="CY390" s="137"/>
      <c r="CZ390" s="137"/>
      <c r="DA390" s="137"/>
      <c r="DB390" s="137"/>
      <c r="DC390" s="137"/>
      <c r="DD390" s="137"/>
      <c r="DE390" s="137"/>
      <c r="DF390" s="137"/>
      <c r="DG390" s="137"/>
      <c r="DH390" s="137"/>
      <c r="DI390" s="137"/>
      <c r="DJ390" s="137"/>
      <c r="DK390" s="137"/>
      <c r="DL390" s="137"/>
      <c r="DM390" s="137"/>
      <c r="DN390" s="137"/>
      <c r="DO390" s="137"/>
      <c r="DP390" s="137"/>
      <c r="DQ390" s="137"/>
      <c r="DR390" s="137"/>
      <c r="DS390" s="137"/>
      <c r="DT390" s="137"/>
      <c r="DU390" s="137"/>
      <c r="DV390" s="137"/>
      <c r="DW390" s="137"/>
      <c r="DX390" s="137"/>
      <c r="DY390" s="137"/>
      <c r="DZ390" s="137"/>
      <c r="EA390" s="137"/>
      <c r="EB390" s="137"/>
      <c r="EC390" s="137"/>
      <c r="ED390" s="139"/>
      <c r="EE390" s="139"/>
      <c r="EF390" s="139"/>
      <c r="EG390" s="139"/>
      <c r="EH390" s="139"/>
      <c r="EI390" s="139"/>
      <c r="EJ390" s="139"/>
      <c r="EK390" s="139"/>
      <c r="EL390" s="139"/>
      <c r="EM390" s="139"/>
      <c r="EN390" s="139"/>
      <c r="EO390" s="139"/>
      <c r="EP390" s="139"/>
      <c r="EQ390" s="139"/>
      <c r="ER390" s="139"/>
      <c r="ES390" s="139"/>
      <c r="ET390" s="139"/>
      <c r="EU390" s="139"/>
      <c r="EV390" s="139"/>
      <c r="EW390" s="139"/>
      <c r="EX390" s="139"/>
      <c r="EY390" s="139"/>
      <c r="EZ390" s="139"/>
      <c r="FA390" s="139"/>
      <c r="FB390" s="139"/>
      <c r="FC390" s="139"/>
      <c r="FD390" s="139"/>
      <c r="FE390" s="139"/>
      <c r="FF390" s="139"/>
      <c r="FG390" s="139"/>
      <c r="FH390" s="139"/>
      <c r="FI390" s="139"/>
      <c r="FJ390" s="139"/>
      <c r="FK390" s="139"/>
      <c r="FL390" s="139"/>
      <c r="FM390" s="139"/>
      <c r="FN390" s="139"/>
      <c r="FO390" s="139"/>
      <c r="FP390" s="139"/>
      <c r="FQ390" s="139"/>
      <c r="FR390" s="139"/>
      <c r="FS390" s="139"/>
      <c r="FT390" s="139"/>
      <c r="FU390" s="139"/>
      <c r="FV390" s="139"/>
      <c r="FW390" s="139"/>
      <c r="FX390" s="139"/>
      <c r="FY390" s="139"/>
      <c r="FZ390" s="139"/>
      <c r="GA390" s="139"/>
      <c r="GB390" s="139"/>
      <c r="GC390" s="139"/>
      <c r="GD390" s="139"/>
      <c r="GE390" s="139"/>
      <c r="GF390" s="139"/>
      <c r="GG390" s="139"/>
      <c r="GH390" s="139"/>
      <c r="GI390" s="139"/>
      <c r="GJ390" s="139"/>
      <c r="GK390" s="139"/>
      <c r="GL390" s="139"/>
      <c r="GM390" s="139"/>
      <c r="GN390" s="139"/>
      <c r="GO390" s="139"/>
      <c r="GP390" s="139"/>
      <c r="GQ390" s="139"/>
      <c r="GR390" s="139"/>
      <c r="GS390" s="139"/>
      <c r="GT390" s="139"/>
      <c r="GU390" s="139"/>
      <c r="GV390" s="139"/>
      <c r="GW390" s="139"/>
      <c r="GX390" s="139"/>
      <c r="GY390" s="139"/>
      <c r="GZ390" s="139"/>
      <c r="HA390" s="139"/>
      <c r="HB390" s="139"/>
      <c r="HC390" s="139"/>
      <c r="HD390" s="139"/>
      <c r="HE390" s="139"/>
      <c r="HF390" s="139"/>
      <c r="HG390" s="139"/>
      <c r="HH390" s="139"/>
      <c r="HI390" s="139"/>
      <c r="HJ390" s="139"/>
      <c r="HK390" s="139"/>
      <c r="HL390" s="139"/>
      <c r="HM390" s="139"/>
      <c r="HN390" s="139"/>
      <c r="HO390" s="139"/>
      <c r="HP390" s="139"/>
      <c r="HQ390" s="139"/>
      <c r="HR390" s="139"/>
      <c r="HS390" s="139"/>
      <c r="HT390" s="139"/>
      <c r="HU390" s="139"/>
      <c r="HV390" s="139"/>
      <c r="HW390" s="139"/>
      <c r="HX390" s="139"/>
      <c r="HY390" s="139"/>
      <c r="HZ390" s="139"/>
      <c r="IA390" s="139"/>
      <c r="IB390" s="139"/>
      <c r="IC390" s="139"/>
      <c r="ID390" s="139"/>
      <c r="IE390" s="139"/>
      <c r="IF390" s="139"/>
      <c r="IG390" s="139"/>
      <c r="IH390" s="139"/>
      <c r="II390" s="139"/>
      <c r="IJ390" s="139"/>
      <c r="IK390" s="139"/>
      <c r="IL390" s="139"/>
      <c r="IM390" s="139"/>
      <c r="IN390" s="139"/>
      <c r="IO390" s="139"/>
      <c r="IP390" s="139"/>
      <c r="IQ390" s="139"/>
      <c r="IR390" s="139"/>
      <c r="IS390" s="139"/>
      <c r="IT390" s="139"/>
      <c r="IU390" s="139"/>
      <c r="IV390" s="139"/>
      <c r="IW390" s="139"/>
      <c r="IX390" s="139"/>
      <c r="IY390" s="139"/>
      <c r="IZ390" s="139"/>
      <c r="JA390" s="139"/>
      <c r="JB390" s="139"/>
      <c r="JC390" s="139"/>
      <c r="JD390" s="139"/>
      <c r="JE390" s="139"/>
      <c r="JF390" s="139"/>
      <c r="JG390" s="139"/>
      <c r="JH390" s="139"/>
      <c r="JI390" s="139"/>
      <c r="JJ390" s="139"/>
      <c r="JK390" s="139"/>
      <c r="JL390" s="139"/>
      <c r="JM390" s="139"/>
      <c r="JN390" s="139"/>
      <c r="JO390" s="139"/>
      <c r="JP390" s="139"/>
      <c r="JQ390" s="139"/>
      <c r="JR390" s="139"/>
      <c r="JS390" s="139"/>
      <c r="JT390" s="139"/>
      <c r="JU390" s="139"/>
      <c r="JV390" s="139"/>
      <c r="JW390" s="139"/>
      <c r="JX390" s="139"/>
      <c r="JY390" s="139"/>
      <c r="JZ390" s="139"/>
      <c r="KA390" s="139"/>
      <c r="KB390" s="139"/>
      <c r="KC390" s="139"/>
      <c r="KD390" s="139"/>
      <c r="KE390" s="139"/>
      <c r="KF390" s="139"/>
      <c r="KG390" s="139"/>
      <c r="KH390" s="139"/>
      <c r="KI390" s="139"/>
      <c r="KJ390" s="139"/>
      <c r="KK390" s="139"/>
      <c r="KL390" s="139"/>
      <c r="KM390" s="139"/>
      <c r="KN390" s="139"/>
      <c r="KO390" s="139"/>
      <c r="KP390" s="139"/>
      <c r="KQ390" s="139"/>
      <c r="KR390" s="139"/>
      <c r="KS390" s="139"/>
      <c r="KT390" s="139"/>
      <c r="KU390" s="139"/>
      <c r="KV390" s="139"/>
      <c r="KW390" s="139"/>
      <c r="KX390" s="139"/>
      <c r="KY390" s="139"/>
      <c r="KZ390" s="139"/>
      <c r="LA390" s="139"/>
      <c r="LB390" s="139"/>
      <c r="LC390" s="139"/>
      <c r="LD390" s="139"/>
      <c r="LE390" s="139"/>
      <c r="LF390" s="139"/>
      <c r="LG390" s="139"/>
      <c r="LH390" s="139"/>
      <c r="LI390" s="139"/>
      <c r="LJ390" s="139"/>
      <c r="LK390" s="139"/>
      <c r="LL390" s="139"/>
      <c r="LM390" s="139"/>
      <c r="LN390" s="139"/>
      <c r="LO390" s="139"/>
      <c r="LP390" s="139"/>
      <c r="LQ390" s="139"/>
      <c r="LR390" s="139"/>
      <c r="LS390" s="139"/>
      <c r="LT390" s="139"/>
      <c r="LU390" s="139"/>
      <c r="LV390" s="139"/>
      <c r="LW390" s="139"/>
      <c r="LX390" s="139"/>
      <c r="LY390" s="139"/>
      <c r="LZ390" s="139"/>
      <c r="MA390" s="139"/>
      <c r="MB390" s="139"/>
      <c r="MC390" s="139"/>
      <c r="MD390" s="139"/>
      <c r="ME390" s="139"/>
      <c r="MF390" s="139"/>
      <c r="MG390" s="139"/>
      <c r="MH390" s="139"/>
      <c r="MI390" s="139"/>
      <c r="MJ390" s="139"/>
      <c r="MK390" s="139"/>
      <c r="ML390" s="139"/>
      <c r="MM390" s="139"/>
      <c r="MN390" s="139"/>
      <c r="MO390" s="139"/>
      <c r="MP390" s="139"/>
      <c r="MQ390" s="139"/>
      <c r="MR390" s="139"/>
      <c r="MS390" s="139"/>
      <c r="MT390" s="139"/>
      <c r="MU390" s="139"/>
      <c r="MV390" s="139"/>
      <c r="MW390" s="139"/>
      <c r="MX390" s="139"/>
      <c r="MY390" s="139"/>
      <c r="MZ390" s="139"/>
      <c r="NA390" s="139"/>
      <c r="NB390" s="139"/>
      <c r="NC390" s="139"/>
      <c r="ND390" s="139"/>
      <c r="NE390" s="139"/>
      <c r="NF390" s="139"/>
      <c r="NG390" s="139"/>
      <c r="NH390" s="139"/>
      <c r="NI390" s="139"/>
      <c r="NJ390" s="139"/>
      <c r="NK390" s="139"/>
      <c r="NL390" s="139"/>
      <c r="NM390" s="139"/>
      <c r="NN390" s="139"/>
      <c r="NO390" s="139"/>
      <c r="NP390" s="139"/>
      <c r="NQ390" s="139"/>
      <c r="NR390" s="139"/>
      <c r="NS390" s="139"/>
      <c r="NT390" s="139"/>
      <c r="NU390" s="139"/>
      <c r="NV390" s="139"/>
      <c r="NW390" s="139"/>
      <c r="NX390" s="139"/>
      <c r="NY390" s="139"/>
      <c r="NZ390" s="139"/>
      <c r="OA390" s="139"/>
      <c r="OB390" s="139"/>
      <c r="OC390" s="139"/>
      <c r="OD390" s="139"/>
      <c r="OE390" s="139"/>
      <c r="OF390" s="139"/>
      <c r="OG390" s="139"/>
      <c r="OH390" s="139"/>
      <c r="OI390" s="139"/>
      <c r="OJ390" s="139"/>
      <c r="OK390" s="139"/>
      <c r="OL390" s="139"/>
      <c r="OM390" s="139"/>
      <c r="ON390" s="139"/>
      <c r="OO390" s="139"/>
      <c r="OP390" s="139"/>
      <c r="OQ390" s="139"/>
      <c r="OR390" s="139"/>
      <c r="OS390" s="139"/>
      <c r="OT390" s="139"/>
      <c r="OU390" s="139"/>
      <c r="OV390" s="139"/>
      <c r="OW390" s="139"/>
      <c r="OX390" s="139"/>
      <c r="OY390" s="139"/>
      <c r="OZ390" s="139"/>
      <c r="PA390" s="139"/>
      <c r="PB390" s="139"/>
      <c r="PC390" s="139"/>
      <c r="PD390" s="139"/>
      <c r="PE390" s="139"/>
      <c r="PF390" s="139"/>
      <c r="PG390" s="139"/>
      <c r="PH390" s="139"/>
      <c r="PI390" s="139"/>
      <c r="PJ390" s="139"/>
      <c r="PK390" s="139"/>
      <c r="PL390" s="139"/>
      <c r="PM390" s="139"/>
      <c r="PN390" s="139"/>
      <c r="PO390" s="139"/>
      <c r="PP390" s="139"/>
      <c r="PQ390" s="139"/>
      <c r="PR390" s="139"/>
      <c r="PS390" s="139"/>
      <c r="PT390" s="139"/>
      <c r="PU390" s="139"/>
      <c r="PV390" s="139"/>
      <c r="PW390" s="139"/>
      <c r="PX390" s="139"/>
      <c r="PY390" s="139"/>
      <c r="PZ390" s="139"/>
      <c r="QA390" s="139"/>
      <c r="QB390" s="139"/>
      <c r="QC390" s="139"/>
      <c r="QD390" s="139"/>
      <c r="QE390" s="139"/>
      <c r="QF390" s="139"/>
      <c r="QG390" s="139"/>
      <c r="QH390" s="139"/>
      <c r="QI390" s="139"/>
      <c r="QJ390" s="139"/>
      <c r="QK390" s="139"/>
      <c r="QL390" s="139"/>
      <c r="QM390" s="139"/>
      <c r="QN390" s="139"/>
      <c r="QO390" s="139"/>
      <c r="QP390" s="139"/>
      <c r="QQ390" s="139"/>
      <c r="QR390" s="139"/>
      <c r="QS390" s="139"/>
      <c r="QT390" s="139"/>
      <c r="QU390" s="139"/>
      <c r="QV390" s="139"/>
      <c r="QW390" s="139"/>
      <c r="QX390" s="139"/>
      <c r="QY390" s="139"/>
      <c r="QZ390" s="139"/>
      <c r="RA390" s="139"/>
      <c r="RB390" s="139"/>
      <c r="RC390" s="139"/>
      <c r="RD390" s="139"/>
      <c r="RE390" s="139"/>
      <c r="RF390" s="139"/>
      <c r="RG390" s="139"/>
      <c r="RH390" s="139"/>
      <c r="RI390" s="139"/>
      <c r="RJ390" s="139"/>
      <c r="RK390" s="139"/>
      <c r="RL390" s="139"/>
      <c r="RM390" s="139"/>
      <c r="RN390" s="139"/>
      <c r="RO390" s="139"/>
      <c r="RP390" s="139"/>
      <c r="RQ390" s="139"/>
      <c r="RR390" s="139"/>
      <c r="RS390" s="139"/>
      <c r="RT390" s="139"/>
      <c r="RU390" s="139"/>
      <c r="RV390" s="139"/>
      <c r="RW390" s="139"/>
      <c r="RX390" s="139"/>
      <c r="RY390" s="139"/>
      <c r="RZ390" s="139"/>
      <c r="SA390" s="139"/>
      <c r="SB390" s="139"/>
      <c r="SC390" s="139"/>
      <c r="SD390" s="139"/>
      <c r="SE390" s="139"/>
      <c r="SF390" s="139"/>
      <c r="SG390" s="139"/>
      <c r="SH390" s="139"/>
      <c r="SI390" s="139"/>
      <c r="SJ390" s="139"/>
      <c r="SK390" s="139"/>
      <c r="SL390" s="139"/>
      <c r="SM390" s="139"/>
      <c r="SN390" s="139"/>
      <c r="SO390" s="139"/>
      <c r="SP390" s="139"/>
      <c r="SQ390" s="139"/>
      <c r="SR390" s="139"/>
      <c r="SS390" s="139"/>
      <c r="ST390" s="139"/>
      <c r="SU390" s="139"/>
      <c r="SV390" s="139"/>
      <c r="SW390" s="139"/>
      <c r="SX390" s="139"/>
      <c r="SY390" s="139"/>
      <c r="SZ390" s="139"/>
      <c r="TA390" s="139"/>
      <c r="TB390" s="139"/>
      <c r="TC390" s="139"/>
      <c r="TD390" s="139"/>
      <c r="TE390" s="139"/>
      <c r="TF390" s="139"/>
      <c r="TG390" s="139"/>
      <c r="TH390" s="139"/>
      <c r="TI390" s="139"/>
      <c r="TJ390" s="139"/>
      <c r="TK390" s="139"/>
      <c r="TL390" s="139"/>
      <c r="TM390" s="139"/>
      <c r="TN390" s="139"/>
      <c r="TO390" s="139"/>
      <c r="TP390" s="139"/>
      <c r="TQ390" s="139"/>
      <c r="TR390" s="139"/>
      <c r="TS390" s="139"/>
      <c r="TT390" s="139"/>
      <c r="TU390" s="139"/>
      <c r="TV390" s="139"/>
      <c r="TW390" s="139"/>
      <c r="TX390" s="139"/>
      <c r="TY390" s="139"/>
      <c r="TZ390" s="139"/>
      <c r="UA390" s="139"/>
      <c r="UB390" s="139"/>
      <c r="UC390" s="139"/>
      <c r="UD390" s="139"/>
      <c r="UE390" s="139"/>
      <c r="UF390" s="139"/>
      <c r="UG390" s="139"/>
      <c r="UH390" s="139"/>
      <c r="UI390" s="139"/>
      <c r="UJ390" s="139"/>
      <c r="UK390" s="139"/>
      <c r="UL390" s="139"/>
      <c r="UM390" s="139"/>
      <c r="UN390" s="139"/>
      <c r="UO390" s="139"/>
      <c r="UP390" s="139"/>
      <c r="UQ390" s="139"/>
      <c r="UR390" s="139"/>
      <c r="US390" s="139"/>
      <c r="UT390" s="139"/>
      <c r="UU390" s="139"/>
      <c r="UV390" s="139"/>
      <c r="UW390" s="139"/>
      <c r="UX390" s="139"/>
      <c r="UY390" s="139"/>
      <c r="UZ390" s="139"/>
      <c r="VA390" s="139"/>
      <c r="VB390" s="139"/>
      <c r="VC390" s="139"/>
      <c r="VD390" s="139"/>
      <c r="VE390" s="139"/>
      <c r="VF390" s="139"/>
      <c r="VG390" s="139"/>
      <c r="VH390" s="139"/>
      <c r="VI390" s="139"/>
      <c r="VJ390" s="139"/>
      <c r="VK390" s="139"/>
      <c r="VL390" s="139"/>
      <c r="VM390" s="139"/>
      <c r="VN390" s="139"/>
      <c r="VO390" s="139"/>
      <c r="VP390" s="139"/>
      <c r="VQ390" s="139"/>
      <c r="VR390" s="139"/>
      <c r="VS390" s="139"/>
      <c r="VT390" s="139"/>
      <c r="VU390" s="139"/>
      <c r="VV390" s="139"/>
      <c r="VW390" s="139"/>
      <c r="VX390" s="139"/>
      <c r="VY390" s="139"/>
      <c r="VZ390" s="139"/>
      <c r="WA390" s="139"/>
      <c r="WB390" s="139"/>
      <c r="WC390" s="139"/>
      <c r="WD390" s="139"/>
      <c r="WE390" s="139"/>
      <c r="WF390" s="139"/>
      <c r="WG390" s="139"/>
      <c r="WH390" s="139"/>
      <c r="WI390" s="139"/>
      <c r="WJ390" s="139"/>
      <c r="WK390" s="139"/>
      <c r="WL390" s="139"/>
      <c r="WM390" s="139"/>
      <c r="WN390" s="139"/>
      <c r="WO390" s="139"/>
      <c r="WP390" s="139"/>
      <c r="WQ390" s="139"/>
      <c r="WR390" s="139"/>
      <c r="WS390" s="139"/>
      <c r="WT390" s="139"/>
      <c r="WU390" s="139"/>
      <c r="WV390" s="139"/>
      <c r="WW390" s="139"/>
      <c r="WX390" s="139"/>
      <c r="WY390" s="139"/>
      <c r="WZ390" s="139"/>
      <c r="XA390" s="139"/>
      <c r="XB390" s="139"/>
      <c r="XC390" s="139"/>
      <c r="XD390" s="139"/>
      <c r="XE390" s="139"/>
      <c r="XF390" s="139"/>
      <c r="XG390" s="139"/>
      <c r="XH390" s="139"/>
      <c r="XI390" s="139"/>
      <c r="XJ390" s="139"/>
      <c r="XK390" s="139"/>
      <c r="XL390" s="139"/>
      <c r="XM390" s="139"/>
      <c r="XN390" s="139"/>
      <c r="XO390" s="139"/>
      <c r="XP390" s="139"/>
      <c r="XQ390" s="139"/>
      <c r="XR390" s="139"/>
      <c r="XS390" s="139"/>
      <c r="XT390" s="139"/>
      <c r="XU390" s="139"/>
      <c r="XV390" s="139"/>
      <c r="XW390" s="139"/>
      <c r="XX390" s="139"/>
      <c r="XY390" s="139"/>
      <c r="XZ390" s="139"/>
      <c r="YA390" s="139"/>
      <c r="YB390" s="139"/>
      <c r="YC390" s="139"/>
      <c r="YD390" s="139"/>
      <c r="YE390" s="139"/>
      <c r="YF390" s="139"/>
      <c r="YG390" s="139"/>
      <c r="YH390" s="139"/>
      <c r="YI390" s="139"/>
      <c r="YJ390" s="139"/>
      <c r="YK390" s="139"/>
      <c r="YL390" s="139"/>
      <c r="YM390" s="139"/>
      <c r="YN390" s="139"/>
      <c r="YO390" s="139"/>
      <c r="YP390" s="139"/>
      <c r="YQ390" s="139"/>
      <c r="YR390" s="139"/>
      <c r="YS390" s="139"/>
      <c r="YT390" s="139"/>
      <c r="YU390" s="139"/>
      <c r="YV390" s="139"/>
      <c r="YW390" s="139"/>
      <c r="YX390" s="139"/>
      <c r="YY390" s="139"/>
      <c r="YZ390" s="139"/>
      <c r="ZA390" s="139"/>
      <c r="ZB390" s="139"/>
      <c r="ZC390" s="139"/>
      <c r="ZD390" s="139"/>
      <c r="ZE390" s="139"/>
      <c r="ZF390" s="139"/>
      <c r="ZG390" s="139"/>
      <c r="ZH390" s="139"/>
      <c r="ZI390" s="139"/>
      <c r="ZJ390" s="139"/>
      <c r="ZK390" s="139"/>
      <c r="ZL390" s="139"/>
      <c r="ZM390" s="139"/>
      <c r="ZN390" s="139"/>
      <c r="ZO390" s="139"/>
      <c r="ZP390" s="139"/>
      <c r="ZQ390" s="139"/>
      <c r="ZR390" s="139"/>
      <c r="ZS390" s="139"/>
      <c r="ZT390" s="139"/>
      <c r="ZU390" s="139"/>
      <c r="ZV390" s="139"/>
      <c r="ZW390" s="139"/>
      <c r="ZX390" s="139"/>
      <c r="ZY390" s="139"/>
      <c r="ZZ390" s="139"/>
      <c r="AAA390" s="139"/>
      <c r="AAB390" s="139"/>
      <c r="AAC390" s="139"/>
      <c r="AAD390" s="139"/>
      <c r="AAE390" s="139"/>
      <c r="AAF390" s="139"/>
      <c r="AAG390" s="139"/>
      <c r="AAH390" s="139"/>
      <c r="AAI390" s="139"/>
      <c r="AAJ390" s="139"/>
      <c r="AAK390" s="139"/>
      <c r="AAL390" s="139"/>
      <c r="AAM390" s="139"/>
      <c r="AAN390" s="139"/>
      <c r="AAO390" s="139"/>
      <c r="AAP390" s="139"/>
      <c r="AAQ390" s="139"/>
      <c r="AAR390" s="139"/>
      <c r="AAS390" s="139"/>
      <c r="AAT390" s="139"/>
      <c r="AAU390" s="139"/>
      <c r="AAV390" s="139"/>
      <c r="AAW390" s="139"/>
      <c r="AAX390" s="139"/>
      <c r="AAY390" s="139"/>
      <c r="AAZ390" s="139"/>
      <c r="ABA390" s="139"/>
      <c r="ABB390" s="139"/>
      <c r="ABC390" s="139"/>
      <c r="ABD390" s="139"/>
      <c r="ABE390" s="139"/>
      <c r="ABF390" s="139"/>
      <c r="ABG390" s="139"/>
      <c r="ABH390" s="139"/>
      <c r="ABI390" s="139"/>
      <c r="ABJ390" s="139"/>
      <c r="ABK390" s="139"/>
      <c r="ABL390" s="139"/>
      <c r="ABM390" s="139"/>
      <c r="ABN390" s="139"/>
      <c r="ABO390" s="139"/>
      <c r="ABP390" s="139"/>
      <c r="ABQ390" s="139"/>
      <c r="ABR390" s="139"/>
      <c r="ABS390" s="139"/>
      <c r="ABT390" s="139"/>
      <c r="ABU390" s="139"/>
      <c r="ABV390" s="139"/>
      <c r="ABW390" s="139"/>
      <c r="ABX390" s="139"/>
      <c r="ABY390" s="139"/>
      <c r="ABZ390" s="139"/>
      <c r="ACA390" s="139"/>
      <c r="ACB390" s="139"/>
      <c r="ACC390" s="139"/>
      <c r="ACD390" s="139"/>
      <c r="ACE390" s="139"/>
      <c r="ACF390" s="139"/>
      <c r="ACG390" s="139"/>
      <c r="ACH390" s="139"/>
      <c r="ACI390" s="139"/>
      <c r="ACJ390" s="139"/>
      <c r="ACK390" s="139"/>
      <c r="ACL390" s="139"/>
      <c r="ACM390" s="139"/>
      <c r="ACN390" s="139"/>
      <c r="ACO390" s="139"/>
      <c r="ACP390" s="139"/>
      <c r="ACQ390" s="139"/>
      <c r="ACR390" s="139"/>
      <c r="ACS390" s="139"/>
      <c r="ACT390" s="139"/>
      <c r="ACU390" s="139"/>
      <c r="ACV390" s="139"/>
      <c r="ACW390" s="139"/>
      <c r="ACX390" s="139"/>
      <c r="ACY390" s="139"/>
      <c r="ACZ390" s="139"/>
      <c r="ADA390" s="139"/>
    </row>
    <row r="391" spans="1:781" customFormat="1" ht="60.6" customHeight="1" x14ac:dyDescent="0.3">
      <c r="A391" s="42">
        <v>3</v>
      </c>
      <c r="B391" s="46" t="s">
        <v>1063</v>
      </c>
      <c r="C391" s="24" t="s">
        <v>61</v>
      </c>
      <c r="D391" s="25" t="s">
        <v>176</v>
      </c>
      <c r="E391" s="25" t="s">
        <v>194</v>
      </c>
      <c r="F391" s="25">
        <v>15</v>
      </c>
      <c r="G391" s="81"/>
      <c r="H391" s="25">
        <v>1</v>
      </c>
      <c r="I391" s="25" t="s">
        <v>44</v>
      </c>
      <c r="J391" s="25" t="s">
        <v>218</v>
      </c>
      <c r="K391" s="27">
        <v>1944</v>
      </c>
      <c r="L391" s="93">
        <v>1944</v>
      </c>
      <c r="M391" s="29"/>
      <c r="N391" s="30"/>
      <c r="O391" s="30"/>
      <c r="P391" s="31" t="s">
        <v>32</v>
      </c>
      <c r="Q391" s="32" t="s">
        <v>1064</v>
      </c>
      <c r="R391" s="33" t="s">
        <v>392</v>
      </c>
      <c r="S391" s="34" t="str">
        <f t="shared" si="86"/>
        <v>Au</v>
      </c>
      <c r="T391" s="35"/>
      <c r="U391" s="35"/>
      <c r="V391" s="35"/>
      <c r="W391" s="35"/>
      <c r="X391" s="35"/>
      <c r="Y391" s="35"/>
      <c r="Z391" s="35" t="s">
        <v>294</v>
      </c>
      <c r="AA391" s="1"/>
      <c r="AB391" s="36">
        <f t="shared" si="87"/>
        <v>0</v>
      </c>
      <c r="AC391" s="36">
        <f t="shared" si="88"/>
        <v>0</v>
      </c>
      <c r="AD391" s="36">
        <f t="shared" si="89"/>
        <v>0</v>
      </c>
      <c r="AE391" s="36">
        <f t="shared" si="90"/>
        <v>0</v>
      </c>
      <c r="AF391" s="37"/>
      <c r="AG391" s="37">
        <f t="shared" si="91"/>
        <v>0</v>
      </c>
      <c r="AH391" s="37">
        <f t="shared" si="92"/>
        <v>0</v>
      </c>
      <c r="AI391" s="37">
        <f t="shared" si="93"/>
        <v>0</v>
      </c>
      <c r="AJ391" s="1"/>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c r="DL391" s="137"/>
      <c r="DM391" s="137"/>
      <c r="DN391" s="137"/>
      <c r="DO391" s="137"/>
      <c r="DP391" s="137"/>
      <c r="DQ391" s="137"/>
      <c r="DR391" s="137"/>
      <c r="DS391" s="137"/>
      <c r="DT391" s="137"/>
      <c r="DU391" s="137"/>
      <c r="DV391" s="137"/>
      <c r="DW391" s="137"/>
      <c r="DX391" s="137"/>
      <c r="DY391" s="137"/>
      <c r="DZ391" s="137"/>
      <c r="EA391" s="137"/>
      <c r="EB391" s="137"/>
      <c r="EC391" s="137"/>
      <c r="ED391" s="122"/>
      <c r="EE391" s="122"/>
      <c r="EF391" s="122"/>
      <c r="EG391" s="122"/>
      <c r="EH391" s="122"/>
      <c r="EI391" s="122"/>
      <c r="EJ391" s="122"/>
      <c r="EK391" s="122"/>
      <c r="EL391" s="122"/>
      <c r="EM391" s="122"/>
      <c r="EN391" s="122"/>
      <c r="EO391" s="122"/>
      <c r="EP391" s="122"/>
      <c r="EQ391" s="122"/>
      <c r="ER391" s="122"/>
      <c r="ES391" s="122"/>
      <c r="ET391" s="122"/>
      <c r="EU391" s="122"/>
      <c r="EV391" s="122"/>
      <c r="EW391" s="122"/>
      <c r="EX391" s="122"/>
      <c r="EY391" s="122"/>
      <c r="EZ391" s="122"/>
      <c r="FA391" s="122"/>
      <c r="FB391" s="122"/>
      <c r="FC391" s="122"/>
      <c r="FD391" s="122"/>
      <c r="FE391" s="122"/>
      <c r="FF391" s="122"/>
      <c r="FG391" s="122"/>
      <c r="FH391" s="122"/>
      <c r="FI391" s="122"/>
      <c r="FJ391" s="122"/>
      <c r="FK391" s="122"/>
      <c r="FL391" s="122"/>
      <c r="FM391" s="122"/>
      <c r="FN391" s="122"/>
      <c r="FO391" s="122"/>
      <c r="FP391" s="122"/>
      <c r="FQ391" s="122"/>
      <c r="FR391" s="122"/>
      <c r="FS391" s="122"/>
      <c r="FT391" s="122"/>
      <c r="FU391" s="122"/>
      <c r="FV391" s="122"/>
      <c r="FW391" s="122"/>
      <c r="FX391" s="122"/>
      <c r="FY391" s="122"/>
      <c r="FZ391" s="122"/>
      <c r="GA391" s="122"/>
      <c r="GB391" s="122"/>
      <c r="GC391" s="122"/>
      <c r="GD391" s="122"/>
      <c r="GE391" s="122"/>
      <c r="GF391" s="122"/>
      <c r="GG391" s="122"/>
      <c r="GH391" s="122"/>
      <c r="GI391" s="122"/>
      <c r="GJ391" s="122"/>
      <c r="GK391" s="122"/>
      <c r="GL391" s="122"/>
      <c r="GM391" s="122"/>
      <c r="GN391" s="122"/>
      <c r="GO391" s="122"/>
      <c r="GP391" s="122"/>
      <c r="GQ391" s="122"/>
      <c r="GR391" s="122"/>
      <c r="GS391" s="122"/>
      <c r="GT391" s="122"/>
      <c r="GU391" s="122"/>
      <c r="GV391" s="122"/>
      <c r="GW391" s="122"/>
      <c r="GX391" s="122"/>
      <c r="GY391" s="122"/>
      <c r="GZ391" s="122"/>
      <c r="HA391" s="122"/>
      <c r="HB391" s="122"/>
      <c r="HC391" s="122"/>
      <c r="HD391" s="122"/>
      <c r="HE391" s="122"/>
      <c r="HF391" s="122"/>
      <c r="HG391" s="122"/>
      <c r="HH391" s="122"/>
      <c r="HI391" s="122"/>
      <c r="HJ391" s="122"/>
      <c r="HK391" s="122"/>
      <c r="HL391" s="122"/>
      <c r="HM391" s="122"/>
      <c r="HN391" s="122"/>
      <c r="HO391" s="122"/>
      <c r="HP391" s="122"/>
      <c r="HQ391" s="122"/>
      <c r="HR391" s="122"/>
      <c r="HS391" s="122"/>
      <c r="HT391" s="122"/>
      <c r="HU391" s="122"/>
      <c r="HV391" s="122"/>
      <c r="HW391" s="122"/>
      <c r="HX391" s="122"/>
      <c r="HY391" s="122"/>
      <c r="HZ391" s="122"/>
      <c r="IA391" s="122"/>
      <c r="IB391" s="122"/>
      <c r="IC391" s="122"/>
      <c r="ID391" s="122"/>
      <c r="IE391" s="122"/>
      <c r="IF391" s="122"/>
      <c r="IG391" s="122"/>
      <c r="IH391" s="122"/>
      <c r="II391" s="122"/>
      <c r="IJ391" s="122"/>
      <c r="IK391" s="122"/>
      <c r="IL391" s="122"/>
      <c r="IM391" s="122"/>
      <c r="IN391" s="122"/>
      <c r="IO391" s="122"/>
      <c r="IP391" s="122"/>
      <c r="IQ391" s="122"/>
      <c r="IR391" s="122"/>
      <c r="IS391" s="122"/>
      <c r="IT391" s="122"/>
      <c r="IU391" s="122"/>
      <c r="IV391" s="122"/>
      <c r="IW391" s="122"/>
      <c r="IX391" s="122"/>
      <c r="IY391" s="122"/>
      <c r="IZ391" s="122"/>
      <c r="JA391" s="122"/>
      <c r="JB391" s="122"/>
      <c r="JC391" s="122"/>
      <c r="JD391" s="122"/>
      <c r="JE391" s="122"/>
      <c r="JF391" s="122"/>
      <c r="JG391" s="122"/>
      <c r="JH391" s="122"/>
      <c r="JI391" s="122"/>
      <c r="JJ391" s="122"/>
      <c r="JK391" s="122"/>
      <c r="JL391" s="122"/>
      <c r="JM391" s="122"/>
      <c r="JN391" s="122"/>
      <c r="JO391" s="122"/>
      <c r="JP391" s="122"/>
      <c r="JQ391" s="122"/>
      <c r="JR391" s="122"/>
      <c r="JS391" s="122"/>
      <c r="JT391" s="122"/>
      <c r="JU391" s="122"/>
      <c r="JV391" s="122"/>
      <c r="JW391" s="122"/>
      <c r="JX391" s="122"/>
      <c r="JY391" s="122"/>
      <c r="JZ391" s="122"/>
      <c r="KA391" s="122"/>
      <c r="KB391" s="122"/>
      <c r="KC391" s="122"/>
      <c r="KD391" s="122"/>
      <c r="KE391" s="122"/>
      <c r="KF391" s="122"/>
      <c r="KG391" s="122"/>
      <c r="KH391" s="122"/>
      <c r="KI391" s="122"/>
      <c r="KJ391" s="122"/>
      <c r="KK391" s="122"/>
      <c r="KL391" s="122"/>
      <c r="KM391" s="122"/>
      <c r="KN391" s="122"/>
      <c r="KO391" s="122"/>
      <c r="KP391" s="122"/>
      <c r="KQ391" s="122"/>
      <c r="KR391" s="122"/>
      <c r="KS391" s="122"/>
      <c r="KT391" s="122"/>
      <c r="KU391" s="122"/>
      <c r="KV391" s="122"/>
      <c r="KW391" s="122"/>
      <c r="KX391" s="122"/>
      <c r="KY391" s="122"/>
      <c r="KZ391" s="122"/>
      <c r="LA391" s="122"/>
      <c r="LB391" s="122"/>
      <c r="LC391" s="122"/>
      <c r="LD391" s="122"/>
      <c r="LE391" s="122"/>
      <c r="LF391" s="122"/>
      <c r="LG391" s="122"/>
      <c r="LH391" s="122"/>
      <c r="LI391" s="122"/>
      <c r="LJ391" s="122"/>
      <c r="LK391" s="122"/>
      <c r="LL391" s="122"/>
      <c r="LM391" s="122"/>
      <c r="LN391" s="122"/>
      <c r="LO391" s="122"/>
      <c r="LP391" s="122"/>
      <c r="LQ391" s="122"/>
      <c r="LR391" s="122"/>
      <c r="LS391" s="122"/>
      <c r="LT391" s="122"/>
      <c r="LU391" s="122"/>
      <c r="LV391" s="122"/>
      <c r="LW391" s="122"/>
      <c r="LX391" s="122"/>
      <c r="LY391" s="122"/>
      <c r="LZ391" s="122"/>
      <c r="MA391" s="122"/>
      <c r="MB391" s="122"/>
      <c r="MC391" s="122"/>
      <c r="MD391" s="122"/>
      <c r="ME391" s="122"/>
      <c r="MF391" s="122"/>
      <c r="MG391" s="122"/>
      <c r="MH391" s="122"/>
      <c r="MI391" s="122"/>
      <c r="MJ391" s="122"/>
      <c r="MK391" s="122"/>
      <c r="ML391" s="122"/>
      <c r="MM391" s="122"/>
      <c r="MN391" s="122"/>
      <c r="MO391" s="122"/>
      <c r="MP391" s="122"/>
      <c r="MQ391" s="122"/>
      <c r="MR391" s="122"/>
      <c r="MS391" s="122"/>
      <c r="MT391" s="122"/>
      <c r="MU391" s="122"/>
      <c r="MV391" s="122"/>
      <c r="MW391" s="122"/>
      <c r="MX391" s="122"/>
      <c r="MY391" s="122"/>
      <c r="MZ391" s="122"/>
      <c r="NA391" s="122"/>
      <c r="NB391" s="122"/>
      <c r="NC391" s="122"/>
      <c r="ND391" s="122"/>
      <c r="NE391" s="122"/>
      <c r="NF391" s="122"/>
      <c r="NG391" s="122"/>
      <c r="NH391" s="122"/>
      <c r="NI391" s="122"/>
      <c r="NJ391" s="122"/>
      <c r="NK391" s="122"/>
      <c r="NL391" s="122"/>
      <c r="NM391" s="122"/>
      <c r="NN391" s="122"/>
      <c r="NO391" s="122"/>
      <c r="NP391" s="122"/>
      <c r="NQ391" s="122"/>
      <c r="NR391" s="122"/>
      <c r="NS391" s="122"/>
      <c r="NT391" s="122"/>
      <c r="NU391" s="122"/>
      <c r="NV391" s="122"/>
      <c r="NW391" s="122"/>
      <c r="NX391" s="122"/>
      <c r="NY391" s="122"/>
      <c r="NZ391" s="122"/>
      <c r="OA391" s="122"/>
      <c r="OB391" s="122"/>
      <c r="OC391" s="122"/>
      <c r="OD391" s="122"/>
      <c r="OE391" s="122"/>
      <c r="OF391" s="122"/>
      <c r="OG391" s="122"/>
      <c r="OH391" s="122"/>
      <c r="OI391" s="122"/>
      <c r="OJ391" s="122"/>
      <c r="OK391" s="122"/>
      <c r="OL391" s="122"/>
      <c r="OM391" s="122"/>
      <c r="ON391" s="122"/>
      <c r="OO391" s="122"/>
      <c r="OP391" s="122"/>
      <c r="OQ391" s="122"/>
      <c r="OR391" s="122"/>
      <c r="OS391" s="122"/>
      <c r="OT391" s="122"/>
      <c r="OU391" s="122"/>
      <c r="OV391" s="122"/>
      <c r="OW391" s="122"/>
      <c r="OX391" s="122"/>
      <c r="OY391" s="122"/>
      <c r="OZ391" s="122"/>
      <c r="PA391" s="122"/>
      <c r="PB391" s="122"/>
      <c r="PC391" s="122"/>
      <c r="PD391" s="122"/>
      <c r="PE391" s="122"/>
      <c r="PF391" s="122"/>
      <c r="PG391" s="122"/>
      <c r="PH391" s="122"/>
      <c r="PI391" s="122"/>
      <c r="PJ391" s="122"/>
      <c r="PK391" s="122"/>
      <c r="PL391" s="122"/>
      <c r="PM391" s="122"/>
      <c r="PN391" s="122"/>
      <c r="PO391" s="122"/>
      <c r="PP391" s="122"/>
      <c r="PQ391" s="122"/>
      <c r="PR391" s="122"/>
      <c r="PS391" s="122"/>
      <c r="PT391" s="122"/>
      <c r="PU391" s="122"/>
      <c r="PV391" s="122"/>
      <c r="PW391" s="122"/>
      <c r="PX391" s="122"/>
      <c r="PY391" s="122"/>
      <c r="PZ391" s="122"/>
      <c r="QA391" s="122"/>
      <c r="QB391" s="122"/>
      <c r="QC391" s="122"/>
      <c r="QD391" s="122"/>
      <c r="QE391" s="122"/>
      <c r="QF391" s="122"/>
      <c r="QG391" s="122"/>
      <c r="QH391" s="122"/>
      <c r="QI391" s="122"/>
      <c r="QJ391" s="122"/>
      <c r="QK391" s="122"/>
      <c r="QL391" s="122"/>
      <c r="QM391" s="122"/>
      <c r="QN391" s="122"/>
      <c r="QO391" s="122"/>
      <c r="QP391" s="122"/>
      <c r="QQ391" s="122"/>
      <c r="QR391" s="122"/>
      <c r="QS391" s="122"/>
      <c r="QT391" s="122"/>
      <c r="QU391" s="122"/>
      <c r="QV391" s="122"/>
      <c r="QW391" s="122"/>
      <c r="QX391" s="122"/>
      <c r="QY391" s="122"/>
      <c r="QZ391" s="122"/>
      <c r="RA391" s="122"/>
      <c r="RB391" s="122"/>
      <c r="RC391" s="122"/>
      <c r="RD391" s="122"/>
      <c r="RE391" s="122"/>
      <c r="RF391" s="122"/>
      <c r="RG391" s="122"/>
      <c r="RH391" s="122"/>
      <c r="RI391" s="122"/>
      <c r="RJ391" s="122"/>
      <c r="RK391" s="122"/>
      <c r="RL391" s="122"/>
      <c r="RM391" s="122"/>
      <c r="RN391" s="122"/>
      <c r="RO391" s="122"/>
      <c r="RP391" s="122"/>
      <c r="RQ391" s="122"/>
      <c r="RR391" s="122"/>
      <c r="RS391" s="122"/>
      <c r="RT391" s="122"/>
      <c r="RU391" s="122"/>
      <c r="RV391" s="122"/>
      <c r="RW391" s="122"/>
      <c r="RX391" s="122"/>
      <c r="RY391" s="122"/>
      <c r="RZ391" s="122"/>
      <c r="SA391" s="122"/>
      <c r="SB391" s="122"/>
      <c r="SC391" s="122"/>
      <c r="SD391" s="122"/>
      <c r="SE391" s="122"/>
      <c r="SF391" s="122"/>
      <c r="SG391" s="122"/>
      <c r="SH391" s="122"/>
      <c r="SI391" s="122"/>
      <c r="SJ391" s="122"/>
      <c r="SK391" s="122"/>
      <c r="SL391" s="122"/>
      <c r="SM391" s="122"/>
      <c r="SN391" s="122"/>
      <c r="SO391" s="122"/>
      <c r="SP391" s="122"/>
      <c r="SQ391" s="122"/>
      <c r="SR391" s="122"/>
      <c r="SS391" s="122"/>
      <c r="ST391" s="122"/>
      <c r="SU391" s="122"/>
      <c r="SV391" s="122"/>
      <c r="SW391" s="122"/>
      <c r="SX391" s="122"/>
      <c r="SY391" s="122"/>
      <c r="SZ391" s="122"/>
      <c r="TA391" s="122"/>
      <c r="TB391" s="122"/>
      <c r="TC391" s="122"/>
      <c r="TD391" s="122"/>
      <c r="TE391" s="122"/>
      <c r="TF391" s="122"/>
      <c r="TG391" s="122"/>
      <c r="TH391" s="122"/>
      <c r="TI391" s="122"/>
      <c r="TJ391" s="122"/>
      <c r="TK391" s="122"/>
      <c r="TL391" s="122"/>
      <c r="TM391" s="122"/>
      <c r="TN391" s="122"/>
      <c r="TO391" s="122"/>
      <c r="TP391" s="122"/>
      <c r="TQ391" s="122"/>
      <c r="TR391" s="122"/>
      <c r="TS391" s="122"/>
      <c r="TT391" s="122"/>
      <c r="TU391" s="122"/>
      <c r="TV391" s="122"/>
      <c r="TW391" s="122"/>
      <c r="TX391" s="122"/>
      <c r="TY391" s="122"/>
      <c r="TZ391" s="122"/>
      <c r="UA391" s="122"/>
      <c r="UB391" s="122"/>
      <c r="UC391" s="122"/>
      <c r="UD391" s="122"/>
      <c r="UE391" s="122"/>
      <c r="UF391" s="122"/>
      <c r="UG391" s="122"/>
      <c r="UH391" s="122"/>
      <c r="UI391" s="122"/>
      <c r="UJ391" s="122"/>
      <c r="UK391" s="122"/>
      <c r="UL391" s="122"/>
      <c r="UM391" s="122"/>
      <c r="UN391" s="122"/>
      <c r="UO391" s="122"/>
      <c r="UP391" s="122"/>
      <c r="UQ391" s="122"/>
      <c r="UR391" s="122"/>
      <c r="US391" s="122"/>
      <c r="UT391" s="122"/>
      <c r="UU391" s="122"/>
      <c r="UV391" s="122"/>
      <c r="UW391" s="122"/>
      <c r="UX391" s="122"/>
      <c r="UY391" s="122"/>
      <c r="UZ391" s="122"/>
      <c r="VA391" s="122"/>
      <c r="VB391" s="122"/>
      <c r="VC391" s="122"/>
      <c r="VD391" s="122"/>
      <c r="VE391" s="122"/>
      <c r="VF391" s="122"/>
      <c r="VG391" s="122"/>
      <c r="VH391" s="122"/>
      <c r="VI391" s="122"/>
      <c r="VJ391" s="122"/>
      <c r="VK391" s="122"/>
      <c r="VL391" s="122"/>
      <c r="VM391" s="122"/>
      <c r="VN391" s="122"/>
      <c r="VO391" s="122"/>
      <c r="VP391" s="122"/>
      <c r="VQ391" s="122"/>
      <c r="VR391" s="122"/>
      <c r="VS391" s="122"/>
      <c r="VT391" s="122"/>
      <c r="VU391" s="122"/>
      <c r="VV391" s="122"/>
      <c r="VW391" s="122"/>
      <c r="VX391" s="122"/>
      <c r="VY391" s="122"/>
      <c r="VZ391" s="122"/>
      <c r="WA391" s="122"/>
      <c r="WB391" s="122"/>
      <c r="WC391" s="122"/>
      <c r="WD391" s="122"/>
      <c r="WE391" s="122"/>
      <c r="WF391" s="122"/>
      <c r="WG391" s="122"/>
      <c r="WH391" s="122"/>
      <c r="WI391" s="122"/>
      <c r="WJ391" s="122"/>
      <c r="WK391" s="122"/>
      <c r="WL391" s="122"/>
      <c r="WM391" s="122"/>
      <c r="WN391" s="122"/>
      <c r="WO391" s="122"/>
      <c r="WP391" s="122"/>
      <c r="WQ391" s="122"/>
      <c r="WR391" s="122"/>
      <c r="WS391" s="122"/>
      <c r="WT391" s="122"/>
      <c r="WU391" s="122"/>
      <c r="WV391" s="122"/>
      <c r="WW391" s="122"/>
      <c r="WX391" s="122"/>
      <c r="WY391" s="122"/>
      <c r="WZ391" s="122"/>
      <c r="XA391" s="122"/>
      <c r="XB391" s="122"/>
      <c r="XC391" s="122"/>
      <c r="XD391" s="122"/>
      <c r="XE391" s="122"/>
      <c r="XF391" s="122"/>
      <c r="XG391" s="122"/>
      <c r="XH391" s="122"/>
      <c r="XI391" s="122"/>
      <c r="XJ391" s="122"/>
      <c r="XK391" s="122"/>
      <c r="XL391" s="122"/>
      <c r="XM391" s="122"/>
      <c r="XN391" s="122"/>
      <c r="XO391" s="122"/>
      <c r="XP391" s="122"/>
      <c r="XQ391" s="122"/>
      <c r="XR391" s="122"/>
      <c r="XS391" s="122"/>
      <c r="XT391" s="122"/>
      <c r="XU391" s="122"/>
      <c r="XV391" s="122"/>
      <c r="XW391" s="122"/>
      <c r="XX391" s="122"/>
      <c r="XY391" s="122"/>
      <c r="XZ391" s="122"/>
      <c r="YA391" s="122"/>
      <c r="YB391" s="122"/>
      <c r="YC391" s="122"/>
      <c r="YD391" s="122"/>
      <c r="YE391" s="122"/>
      <c r="YF391" s="122"/>
      <c r="YG391" s="122"/>
      <c r="YH391" s="122"/>
      <c r="YI391" s="122"/>
      <c r="YJ391" s="122"/>
      <c r="YK391" s="122"/>
      <c r="YL391" s="122"/>
      <c r="YM391" s="122"/>
      <c r="YN391" s="122"/>
      <c r="YO391" s="122"/>
      <c r="YP391" s="122"/>
      <c r="YQ391" s="122"/>
      <c r="YR391" s="122"/>
      <c r="YS391" s="122"/>
      <c r="YT391" s="122"/>
      <c r="YU391" s="122"/>
      <c r="YV391" s="122"/>
      <c r="YW391" s="122"/>
      <c r="YX391" s="122"/>
      <c r="YY391" s="122"/>
      <c r="YZ391" s="122"/>
      <c r="ZA391" s="122"/>
      <c r="ZB391" s="122"/>
      <c r="ZC391" s="122"/>
      <c r="ZD391" s="122"/>
      <c r="ZE391" s="122"/>
      <c r="ZF391" s="122"/>
      <c r="ZG391" s="122"/>
      <c r="ZH391" s="122"/>
      <c r="ZI391" s="122"/>
      <c r="ZJ391" s="122"/>
      <c r="ZK391" s="122"/>
      <c r="ZL391" s="122"/>
      <c r="ZM391" s="122"/>
      <c r="ZN391" s="122"/>
      <c r="ZO391" s="122"/>
      <c r="ZP391" s="122"/>
      <c r="ZQ391" s="122"/>
      <c r="ZR391" s="122"/>
      <c r="ZS391" s="122"/>
      <c r="ZT391" s="122"/>
      <c r="ZU391" s="122"/>
      <c r="ZV391" s="122"/>
      <c r="ZW391" s="122"/>
      <c r="ZX391" s="122"/>
      <c r="ZY391" s="122"/>
      <c r="ZZ391" s="122"/>
      <c r="AAA391" s="122"/>
      <c r="AAB391" s="122"/>
      <c r="AAC391" s="122"/>
      <c r="AAD391" s="122"/>
      <c r="AAE391" s="122"/>
      <c r="AAF391" s="122"/>
      <c r="AAG391" s="122"/>
      <c r="AAH391" s="122"/>
      <c r="AAI391" s="122"/>
      <c r="AAJ391" s="122"/>
      <c r="AAK391" s="122"/>
      <c r="AAL391" s="122"/>
      <c r="AAM391" s="122"/>
      <c r="AAN391" s="122"/>
      <c r="AAO391" s="122"/>
      <c r="AAP391" s="122"/>
      <c r="AAQ391" s="122"/>
      <c r="AAR391" s="122"/>
      <c r="AAS391" s="122"/>
      <c r="AAT391" s="122"/>
      <c r="AAU391" s="122"/>
      <c r="AAV391" s="122"/>
      <c r="AAW391" s="122"/>
      <c r="AAX391" s="122"/>
      <c r="AAY391" s="122"/>
      <c r="AAZ391" s="122"/>
      <c r="ABA391" s="122"/>
      <c r="ABB391" s="122"/>
      <c r="ABC391" s="122"/>
      <c r="ABD391" s="122"/>
      <c r="ABE391" s="122"/>
      <c r="ABF391" s="122"/>
      <c r="ABG391" s="122"/>
      <c r="ABH391" s="122"/>
      <c r="ABI391" s="122"/>
      <c r="ABJ391" s="122"/>
      <c r="ABK391" s="122"/>
      <c r="ABL391" s="122"/>
      <c r="ABM391" s="122"/>
      <c r="ABN391" s="122"/>
      <c r="ABO391" s="122"/>
      <c r="ABP391" s="122"/>
      <c r="ABQ391" s="122"/>
      <c r="ABR391" s="122"/>
      <c r="ABS391" s="122"/>
      <c r="ABT391" s="122"/>
      <c r="ABU391" s="122"/>
      <c r="ABV391" s="122"/>
      <c r="ABW391" s="122"/>
      <c r="ABX391" s="122"/>
      <c r="ABY391" s="122"/>
      <c r="ABZ391" s="122"/>
      <c r="ACA391" s="122"/>
      <c r="ACB391" s="122"/>
      <c r="ACC391" s="122"/>
      <c r="ACD391" s="122"/>
      <c r="ACE391" s="122"/>
      <c r="ACF391" s="122"/>
      <c r="ACG391" s="122"/>
      <c r="ACH391" s="122"/>
      <c r="ACI391" s="122"/>
      <c r="ACJ391" s="122"/>
      <c r="ACK391" s="122"/>
      <c r="ACL391" s="122"/>
      <c r="ACM391" s="122"/>
      <c r="ACN391" s="122"/>
      <c r="ACO391" s="122"/>
      <c r="ACP391" s="122"/>
      <c r="ACQ391" s="122"/>
      <c r="ACR391" s="122"/>
      <c r="ACS391" s="122"/>
      <c r="ACT391" s="122"/>
      <c r="ACU391" s="122"/>
      <c r="ACV391" s="122"/>
      <c r="ACW391" s="122"/>
      <c r="ACX391" s="122"/>
      <c r="ACY391" s="122"/>
      <c r="ACZ391" s="122"/>
      <c r="ADA391" s="122"/>
    </row>
    <row r="392" spans="1:781" customFormat="1" ht="15.6" x14ac:dyDescent="0.3">
      <c r="A392" s="38">
        <v>5</v>
      </c>
      <c r="B392" s="46" t="s">
        <v>1065</v>
      </c>
      <c r="C392" s="24" t="s">
        <v>129</v>
      </c>
      <c r="D392" s="25" t="s">
        <v>483</v>
      </c>
      <c r="E392" s="25"/>
      <c r="F392" s="25">
        <v>46</v>
      </c>
      <c r="G392" s="81">
        <v>1550000</v>
      </c>
      <c r="H392" s="25">
        <v>2</v>
      </c>
      <c r="I392" s="25" t="s">
        <v>44</v>
      </c>
      <c r="J392" s="25" t="s">
        <v>100</v>
      </c>
      <c r="K392" s="27">
        <v>1944</v>
      </c>
      <c r="L392" s="93">
        <v>1944</v>
      </c>
      <c r="M392" s="29"/>
      <c r="N392" s="30">
        <v>0.7</v>
      </c>
      <c r="O392" s="30"/>
      <c r="P392" s="31" t="s">
        <v>436</v>
      </c>
      <c r="Q392" s="32"/>
      <c r="R392" s="33"/>
      <c r="S392" s="34" t="str">
        <f t="shared" si="86"/>
        <v>Coal</v>
      </c>
      <c r="T392" s="35"/>
      <c r="U392" s="35"/>
      <c r="V392" s="35"/>
      <c r="W392" s="35"/>
      <c r="X392" s="35"/>
      <c r="Y392" s="35"/>
      <c r="Z392" s="35"/>
      <c r="AA392" s="1"/>
      <c r="AB392" s="36"/>
      <c r="AC392" s="36"/>
      <c r="AD392" s="36"/>
      <c r="AE392" s="36"/>
      <c r="AF392" s="37"/>
      <c r="AG392" s="37"/>
      <c r="AH392" s="37"/>
      <c r="AI392" s="37"/>
      <c r="AJ392" s="1"/>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L392" s="137"/>
      <c r="BM392" s="137"/>
      <c r="BN392" s="137"/>
      <c r="BO392" s="137"/>
      <c r="BP392" s="137"/>
      <c r="BQ392" s="137"/>
      <c r="BR392" s="137"/>
      <c r="BS392" s="137"/>
      <c r="BT392" s="137"/>
      <c r="BU392" s="137"/>
      <c r="BV392" s="137"/>
      <c r="BW392" s="137"/>
      <c r="BX392" s="137"/>
      <c r="BY392" s="137"/>
      <c r="BZ392" s="137"/>
      <c r="CA392" s="137"/>
      <c r="CB392" s="137"/>
      <c r="CC392" s="137"/>
      <c r="CD392" s="137"/>
      <c r="CE392" s="137"/>
      <c r="CF392" s="137"/>
      <c r="CG392" s="137"/>
      <c r="CH392" s="137"/>
      <c r="CI392" s="137"/>
      <c r="CJ392" s="137"/>
      <c r="CK392" s="137"/>
      <c r="CL392" s="137"/>
      <c r="CM392" s="137"/>
      <c r="CN392" s="137"/>
      <c r="CO392" s="137"/>
      <c r="CP392" s="137"/>
      <c r="CQ392" s="137"/>
      <c r="CR392" s="137"/>
      <c r="CS392" s="137"/>
      <c r="CT392" s="137"/>
      <c r="CU392" s="137"/>
      <c r="CV392" s="137"/>
      <c r="CW392" s="137"/>
      <c r="CX392" s="137"/>
      <c r="CY392" s="137"/>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137"/>
      <c r="EA392" s="137"/>
      <c r="EB392" s="137"/>
      <c r="EC392" s="137"/>
      <c r="ED392" s="122"/>
      <c r="EE392" s="122"/>
      <c r="EF392" s="122"/>
      <c r="EG392" s="122"/>
      <c r="EH392" s="122"/>
      <c r="EI392" s="122"/>
      <c r="EJ392" s="122"/>
      <c r="EK392" s="122"/>
      <c r="EL392" s="122"/>
      <c r="EM392" s="122"/>
      <c r="EN392" s="122"/>
      <c r="EO392" s="122"/>
      <c r="EP392" s="122"/>
      <c r="EQ392" s="122"/>
      <c r="ER392" s="122"/>
      <c r="ES392" s="122"/>
      <c r="ET392" s="122"/>
      <c r="EU392" s="122"/>
      <c r="EV392" s="122"/>
      <c r="EW392" s="122"/>
      <c r="EX392" s="122"/>
      <c r="EY392" s="122"/>
      <c r="EZ392" s="122"/>
      <c r="FA392" s="122"/>
      <c r="FB392" s="122"/>
      <c r="FC392" s="122"/>
      <c r="FD392" s="122"/>
      <c r="FE392" s="122"/>
      <c r="FF392" s="122"/>
      <c r="FG392" s="122"/>
      <c r="FH392" s="122"/>
      <c r="FI392" s="122"/>
      <c r="FJ392" s="122"/>
      <c r="FK392" s="122"/>
      <c r="FL392" s="122"/>
      <c r="FM392" s="122"/>
      <c r="FN392" s="122"/>
      <c r="FO392" s="122"/>
      <c r="FP392" s="122"/>
      <c r="FQ392" s="122"/>
      <c r="FR392" s="122"/>
      <c r="FS392" s="122"/>
      <c r="FT392" s="122"/>
      <c r="FU392" s="122"/>
      <c r="FV392" s="122"/>
      <c r="FW392" s="122"/>
      <c r="FX392" s="122"/>
      <c r="FY392" s="122"/>
      <c r="FZ392" s="122"/>
      <c r="GA392" s="122"/>
      <c r="GB392" s="122"/>
      <c r="GC392" s="122"/>
      <c r="GD392" s="122"/>
      <c r="GE392" s="122"/>
      <c r="GF392" s="122"/>
      <c r="GG392" s="122"/>
      <c r="GH392" s="122"/>
      <c r="GI392" s="122"/>
      <c r="GJ392" s="122"/>
      <c r="GK392" s="122"/>
      <c r="GL392" s="122"/>
      <c r="GM392" s="122"/>
      <c r="GN392" s="122"/>
      <c r="GO392" s="122"/>
      <c r="GP392" s="122"/>
      <c r="GQ392" s="122"/>
      <c r="GR392" s="122"/>
      <c r="GS392" s="122"/>
      <c r="GT392" s="122"/>
      <c r="GU392" s="122"/>
      <c r="GV392" s="122"/>
      <c r="GW392" s="122"/>
      <c r="GX392" s="122"/>
      <c r="GY392" s="122"/>
      <c r="GZ392" s="122"/>
      <c r="HA392" s="122"/>
      <c r="HB392" s="122"/>
      <c r="HC392" s="122"/>
      <c r="HD392" s="122"/>
      <c r="HE392" s="122"/>
      <c r="HF392" s="122"/>
      <c r="HG392" s="122"/>
      <c r="HH392" s="122"/>
      <c r="HI392" s="122"/>
      <c r="HJ392" s="122"/>
      <c r="HK392" s="122"/>
      <c r="HL392" s="122"/>
      <c r="HM392" s="122"/>
      <c r="HN392" s="122"/>
      <c r="HO392" s="122"/>
      <c r="HP392" s="122"/>
      <c r="HQ392" s="122"/>
      <c r="HR392" s="122"/>
      <c r="HS392" s="122"/>
      <c r="HT392" s="122"/>
      <c r="HU392" s="122"/>
      <c r="HV392" s="122"/>
      <c r="HW392" s="122"/>
      <c r="HX392" s="122"/>
      <c r="HY392" s="122"/>
      <c r="HZ392" s="122"/>
      <c r="IA392" s="122"/>
      <c r="IB392" s="122"/>
      <c r="IC392" s="122"/>
      <c r="ID392" s="122"/>
      <c r="IE392" s="122"/>
      <c r="IF392" s="122"/>
      <c r="IG392" s="122"/>
      <c r="IH392" s="122"/>
      <c r="II392" s="122"/>
      <c r="IJ392" s="122"/>
      <c r="IK392" s="122"/>
      <c r="IL392" s="122"/>
      <c r="IM392" s="122"/>
      <c r="IN392" s="122"/>
      <c r="IO392" s="122"/>
      <c r="IP392" s="122"/>
      <c r="IQ392" s="122"/>
      <c r="IR392" s="122"/>
      <c r="IS392" s="122"/>
      <c r="IT392" s="122"/>
      <c r="IU392" s="122"/>
      <c r="IV392" s="122"/>
      <c r="IW392" s="122"/>
      <c r="IX392" s="122"/>
      <c r="IY392" s="122"/>
      <c r="IZ392" s="122"/>
      <c r="JA392" s="122"/>
      <c r="JB392" s="122"/>
      <c r="JC392" s="122"/>
      <c r="JD392" s="122"/>
      <c r="JE392" s="122"/>
      <c r="JF392" s="122"/>
      <c r="JG392" s="122"/>
      <c r="JH392" s="122"/>
      <c r="JI392" s="122"/>
      <c r="JJ392" s="122"/>
      <c r="JK392" s="122"/>
      <c r="JL392" s="122"/>
      <c r="JM392" s="122"/>
      <c r="JN392" s="122"/>
      <c r="JO392" s="122"/>
      <c r="JP392" s="122"/>
      <c r="JQ392" s="122"/>
      <c r="JR392" s="122"/>
      <c r="JS392" s="122"/>
      <c r="JT392" s="122"/>
      <c r="JU392" s="122"/>
      <c r="JV392" s="122"/>
      <c r="JW392" s="122"/>
      <c r="JX392" s="122"/>
      <c r="JY392" s="122"/>
      <c r="JZ392" s="122"/>
      <c r="KA392" s="122"/>
      <c r="KB392" s="122"/>
      <c r="KC392" s="122"/>
      <c r="KD392" s="122"/>
      <c r="KE392" s="122"/>
      <c r="KF392" s="122"/>
      <c r="KG392" s="122"/>
      <c r="KH392" s="122"/>
      <c r="KI392" s="122"/>
      <c r="KJ392" s="122"/>
      <c r="KK392" s="122"/>
      <c r="KL392" s="122"/>
      <c r="KM392" s="122"/>
      <c r="KN392" s="122"/>
      <c r="KO392" s="122"/>
      <c r="KP392" s="122"/>
      <c r="KQ392" s="122"/>
      <c r="KR392" s="122"/>
      <c r="KS392" s="122"/>
      <c r="KT392" s="122"/>
      <c r="KU392" s="122"/>
      <c r="KV392" s="122"/>
      <c r="KW392" s="122"/>
      <c r="KX392" s="122"/>
      <c r="KY392" s="122"/>
      <c r="KZ392" s="122"/>
      <c r="LA392" s="122"/>
      <c r="LB392" s="122"/>
      <c r="LC392" s="122"/>
      <c r="LD392" s="122"/>
      <c r="LE392" s="122"/>
      <c r="LF392" s="122"/>
      <c r="LG392" s="122"/>
      <c r="LH392" s="122"/>
      <c r="LI392" s="122"/>
      <c r="LJ392" s="122"/>
      <c r="LK392" s="122"/>
      <c r="LL392" s="122"/>
      <c r="LM392" s="122"/>
      <c r="LN392" s="122"/>
      <c r="LO392" s="122"/>
      <c r="LP392" s="122"/>
      <c r="LQ392" s="122"/>
      <c r="LR392" s="122"/>
      <c r="LS392" s="122"/>
      <c r="LT392" s="122"/>
      <c r="LU392" s="122"/>
      <c r="LV392" s="122"/>
      <c r="LW392" s="122"/>
      <c r="LX392" s="122"/>
      <c r="LY392" s="122"/>
      <c r="LZ392" s="122"/>
      <c r="MA392" s="122"/>
      <c r="MB392" s="122"/>
      <c r="MC392" s="122"/>
      <c r="MD392" s="122"/>
      <c r="ME392" s="122"/>
      <c r="MF392" s="122"/>
      <c r="MG392" s="122"/>
      <c r="MH392" s="122"/>
      <c r="MI392" s="122"/>
      <c r="MJ392" s="122"/>
      <c r="MK392" s="122"/>
      <c r="ML392" s="122"/>
      <c r="MM392" s="122"/>
      <c r="MN392" s="122"/>
      <c r="MO392" s="122"/>
      <c r="MP392" s="122"/>
      <c r="MQ392" s="122"/>
      <c r="MR392" s="122"/>
      <c r="MS392" s="122"/>
      <c r="MT392" s="122"/>
      <c r="MU392" s="122"/>
      <c r="MV392" s="122"/>
      <c r="MW392" s="122"/>
      <c r="MX392" s="122"/>
      <c r="MY392" s="122"/>
      <c r="MZ392" s="122"/>
      <c r="NA392" s="122"/>
      <c r="NB392" s="122"/>
      <c r="NC392" s="122"/>
      <c r="ND392" s="122"/>
      <c r="NE392" s="122"/>
      <c r="NF392" s="122"/>
      <c r="NG392" s="122"/>
      <c r="NH392" s="122"/>
      <c r="NI392" s="122"/>
      <c r="NJ392" s="122"/>
      <c r="NK392" s="122"/>
      <c r="NL392" s="122"/>
      <c r="NM392" s="122"/>
      <c r="NN392" s="122"/>
      <c r="NO392" s="122"/>
      <c r="NP392" s="122"/>
      <c r="NQ392" s="122"/>
      <c r="NR392" s="122"/>
      <c r="NS392" s="122"/>
      <c r="NT392" s="122"/>
      <c r="NU392" s="122"/>
      <c r="NV392" s="122"/>
      <c r="NW392" s="122"/>
      <c r="NX392" s="122"/>
      <c r="NY392" s="122"/>
      <c r="NZ392" s="122"/>
      <c r="OA392" s="122"/>
      <c r="OB392" s="122"/>
      <c r="OC392" s="122"/>
      <c r="OD392" s="122"/>
      <c r="OE392" s="122"/>
      <c r="OF392" s="122"/>
      <c r="OG392" s="122"/>
      <c r="OH392" s="122"/>
      <c r="OI392" s="122"/>
      <c r="OJ392" s="122"/>
      <c r="OK392" s="122"/>
      <c r="OL392" s="122"/>
      <c r="OM392" s="122"/>
      <c r="ON392" s="122"/>
      <c r="OO392" s="122"/>
      <c r="OP392" s="122"/>
      <c r="OQ392" s="122"/>
      <c r="OR392" s="122"/>
      <c r="OS392" s="122"/>
      <c r="OT392" s="122"/>
      <c r="OU392" s="122"/>
      <c r="OV392" s="122"/>
      <c r="OW392" s="122"/>
      <c r="OX392" s="122"/>
      <c r="OY392" s="122"/>
      <c r="OZ392" s="122"/>
      <c r="PA392" s="122"/>
      <c r="PB392" s="122"/>
      <c r="PC392" s="122"/>
      <c r="PD392" s="122"/>
      <c r="PE392" s="122"/>
      <c r="PF392" s="122"/>
      <c r="PG392" s="122"/>
      <c r="PH392" s="122"/>
      <c r="PI392" s="122"/>
      <c r="PJ392" s="122"/>
      <c r="PK392" s="122"/>
      <c r="PL392" s="122"/>
      <c r="PM392" s="122"/>
      <c r="PN392" s="122"/>
      <c r="PO392" s="122"/>
      <c r="PP392" s="122"/>
      <c r="PQ392" s="122"/>
      <c r="PR392" s="122"/>
      <c r="PS392" s="122"/>
      <c r="PT392" s="122"/>
      <c r="PU392" s="122"/>
      <c r="PV392" s="122"/>
      <c r="PW392" s="122"/>
      <c r="PX392" s="122"/>
      <c r="PY392" s="122"/>
      <c r="PZ392" s="122"/>
      <c r="QA392" s="122"/>
      <c r="QB392" s="122"/>
      <c r="QC392" s="122"/>
      <c r="QD392" s="122"/>
      <c r="QE392" s="122"/>
      <c r="QF392" s="122"/>
      <c r="QG392" s="122"/>
      <c r="QH392" s="122"/>
      <c r="QI392" s="122"/>
      <c r="QJ392" s="122"/>
      <c r="QK392" s="122"/>
      <c r="QL392" s="122"/>
      <c r="QM392" s="122"/>
      <c r="QN392" s="122"/>
      <c r="QO392" s="122"/>
      <c r="QP392" s="122"/>
      <c r="QQ392" s="122"/>
      <c r="QR392" s="122"/>
      <c r="QS392" s="122"/>
      <c r="QT392" s="122"/>
      <c r="QU392" s="122"/>
      <c r="QV392" s="122"/>
      <c r="QW392" s="122"/>
      <c r="QX392" s="122"/>
      <c r="QY392" s="122"/>
      <c r="QZ392" s="122"/>
      <c r="RA392" s="122"/>
      <c r="RB392" s="122"/>
      <c r="RC392" s="122"/>
      <c r="RD392" s="122"/>
      <c r="RE392" s="122"/>
      <c r="RF392" s="122"/>
      <c r="RG392" s="122"/>
      <c r="RH392" s="122"/>
      <c r="RI392" s="122"/>
      <c r="RJ392" s="122"/>
      <c r="RK392" s="122"/>
      <c r="RL392" s="122"/>
      <c r="RM392" s="122"/>
      <c r="RN392" s="122"/>
      <c r="RO392" s="122"/>
      <c r="RP392" s="122"/>
      <c r="RQ392" s="122"/>
      <c r="RR392" s="122"/>
      <c r="RS392" s="122"/>
      <c r="RT392" s="122"/>
      <c r="RU392" s="122"/>
      <c r="RV392" s="122"/>
      <c r="RW392" s="122"/>
      <c r="RX392" s="122"/>
      <c r="RY392" s="122"/>
      <c r="RZ392" s="122"/>
      <c r="SA392" s="122"/>
      <c r="SB392" s="122"/>
      <c r="SC392" s="122"/>
      <c r="SD392" s="122"/>
      <c r="SE392" s="122"/>
      <c r="SF392" s="122"/>
      <c r="SG392" s="122"/>
      <c r="SH392" s="122"/>
      <c r="SI392" s="122"/>
      <c r="SJ392" s="122"/>
      <c r="SK392" s="122"/>
      <c r="SL392" s="122"/>
      <c r="SM392" s="122"/>
      <c r="SN392" s="122"/>
      <c r="SO392" s="122"/>
      <c r="SP392" s="122"/>
      <c r="SQ392" s="122"/>
      <c r="SR392" s="122"/>
      <c r="SS392" s="122"/>
      <c r="ST392" s="122"/>
      <c r="SU392" s="122"/>
      <c r="SV392" s="122"/>
      <c r="SW392" s="122"/>
      <c r="SX392" s="122"/>
      <c r="SY392" s="122"/>
      <c r="SZ392" s="122"/>
      <c r="TA392" s="122"/>
      <c r="TB392" s="122"/>
      <c r="TC392" s="122"/>
      <c r="TD392" s="122"/>
      <c r="TE392" s="122"/>
      <c r="TF392" s="122"/>
      <c r="TG392" s="122"/>
      <c r="TH392" s="122"/>
      <c r="TI392" s="122"/>
      <c r="TJ392" s="122"/>
      <c r="TK392" s="122"/>
      <c r="TL392" s="122"/>
      <c r="TM392" s="122"/>
      <c r="TN392" s="122"/>
      <c r="TO392" s="122"/>
      <c r="TP392" s="122"/>
      <c r="TQ392" s="122"/>
      <c r="TR392" s="122"/>
      <c r="TS392" s="122"/>
      <c r="TT392" s="122"/>
      <c r="TU392" s="122"/>
      <c r="TV392" s="122"/>
      <c r="TW392" s="122"/>
      <c r="TX392" s="122"/>
      <c r="TY392" s="122"/>
      <c r="TZ392" s="122"/>
      <c r="UA392" s="122"/>
      <c r="UB392" s="122"/>
      <c r="UC392" s="122"/>
      <c r="UD392" s="122"/>
      <c r="UE392" s="122"/>
      <c r="UF392" s="122"/>
      <c r="UG392" s="122"/>
      <c r="UH392" s="122"/>
      <c r="UI392" s="122"/>
      <c r="UJ392" s="122"/>
      <c r="UK392" s="122"/>
      <c r="UL392" s="122"/>
      <c r="UM392" s="122"/>
      <c r="UN392" s="122"/>
      <c r="UO392" s="122"/>
      <c r="UP392" s="122"/>
      <c r="UQ392" s="122"/>
      <c r="UR392" s="122"/>
      <c r="US392" s="122"/>
      <c r="UT392" s="122"/>
      <c r="UU392" s="122"/>
      <c r="UV392" s="122"/>
      <c r="UW392" s="122"/>
      <c r="UX392" s="122"/>
      <c r="UY392" s="122"/>
      <c r="UZ392" s="122"/>
      <c r="VA392" s="122"/>
      <c r="VB392" s="122"/>
      <c r="VC392" s="122"/>
      <c r="VD392" s="122"/>
      <c r="VE392" s="122"/>
      <c r="VF392" s="122"/>
      <c r="VG392" s="122"/>
      <c r="VH392" s="122"/>
      <c r="VI392" s="122"/>
      <c r="VJ392" s="122"/>
      <c r="VK392" s="122"/>
      <c r="VL392" s="122"/>
      <c r="VM392" s="122"/>
      <c r="VN392" s="122"/>
      <c r="VO392" s="122"/>
      <c r="VP392" s="122"/>
      <c r="VQ392" s="122"/>
      <c r="VR392" s="122"/>
      <c r="VS392" s="122"/>
      <c r="VT392" s="122"/>
      <c r="VU392" s="122"/>
      <c r="VV392" s="122"/>
      <c r="VW392" s="122"/>
      <c r="VX392" s="122"/>
      <c r="VY392" s="122"/>
      <c r="VZ392" s="122"/>
      <c r="WA392" s="122"/>
      <c r="WB392" s="122"/>
      <c r="WC392" s="122"/>
      <c r="WD392" s="122"/>
      <c r="WE392" s="122"/>
      <c r="WF392" s="122"/>
      <c r="WG392" s="122"/>
      <c r="WH392" s="122"/>
      <c r="WI392" s="122"/>
      <c r="WJ392" s="122"/>
      <c r="WK392" s="122"/>
      <c r="WL392" s="122"/>
      <c r="WM392" s="122"/>
      <c r="WN392" s="122"/>
      <c r="WO392" s="122"/>
      <c r="WP392" s="122"/>
      <c r="WQ392" s="122"/>
      <c r="WR392" s="122"/>
      <c r="WS392" s="122"/>
      <c r="WT392" s="122"/>
      <c r="WU392" s="122"/>
      <c r="WV392" s="122"/>
      <c r="WW392" s="122"/>
      <c r="WX392" s="122"/>
      <c r="WY392" s="122"/>
      <c r="WZ392" s="122"/>
      <c r="XA392" s="122"/>
      <c r="XB392" s="122"/>
      <c r="XC392" s="122"/>
      <c r="XD392" s="122"/>
      <c r="XE392" s="122"/>
      <c r="XF392" s="122"/>
      <c r="XG392" s="122"/>
      <c r="XH392" s="122"/>
      <c r="XI392" s="122"/>
      <c r="XJ392" s="122"/>
      <c r="XK392" s="122"/>
      <c r="XL392" s="122"/>
      <c r="XM392" s="122"/>
      <c r="XN392" s="122"/>
      <c r="XO392" s="122"/>
      <c r="XP392" s="122"/>
      <c r="XQ392" s="122"/>
      <c r="XR392" s="122"/>
      <c r="XS392" s="122"/>
      <c r="XT392" s="122"/>
      <c r="XU392" s="122"/>
      <c r="XV392" s="122"/>
      <c r="XW392" s="122"/>
      <c r="XX392" s="122"/>
      <c r="XY392" s="122"/>
      <c r="XZ392" s="122"/>
      <c r="YA392" s="122"/>
      <c r="YB392" s="122"/>
      <c r="YC392" s="122"/>
      <c r="YD392" s="122"/>
      <c r="YE392" s="122"/>
      <c r="YF392" s="122"/>
      <c r="YG392" s="122"/>
      <c r="YH392" s="122"/>
      <c r="YI392" s="122"/>
      <c r="YJ392" s="122"/>
      <c r="YK392" s="122"/>
      <c r="YL392" s="122"/>
      <c r="YM392" s="122"/>
      <c r="YN392" s="122"/>
      <c r="YO392" s="122"/>
      <c r="YP392" s="122"/>
      <c r="YQ392" s="122"/>
      <c r="YR392" s="122"/>
      <c r="YS392" s="122"/>
      <c r="YT392" s="122"/>
      <c r="YU392" s="122"/>
      <c r="YV392" s="122"/>
      <c r="YW392" s="122"/>
      <c r="YX392" s="122"/>
      <c r="YY392" s="122"/>
      <c r="YZ392" s="122"/>
      <c r="ZA392" s="122"/>
      <c r="ZB392" s="122"/>
      <c r="ZC392" s="122"/>
      <c r="ZD392" s="122"/>
      <c r="ZE392" s="122"/>
      <c r="ZF392" s="122"/>
      <c r="ZG392" s="122"/>
      <c r="ZH392" s="122"/>
      <c r="ZI392" s="122"/>
      <c r="ZJ392" s="122"/>
      <c r="ZK392" s="122"/>
      <c r="ZL392" s="122"/>
      <c r="ZM392" s="122"/>
      <c r="ZN392" s="122"/>
      <c r="ZO392" s="122"/>
      <c r="ZP392" s="122"/>
      <c r="ZQ392" s="122"/>
      <c r="ZR392" s="122"/>
      <c r="ZS392" s="122"/>
      <c r="ZT392" s="122"/>
      <c r="ZU392" s="122"/>
      <c r="ZV392" s="122"/>
      <c r="ZW392" s="122"/>
      <c r="ZX392" s="122"/>
      <c r="ZY392" s="122"/>
      <c r="ZZ392" s="122"/>
      <c r="AAA392" s="122"/>
      <c r="AAB392" s="122"/>
      <c r="AAC392" s="122"/>
      <c r="AAD392" s="122"/>
      <c r="AAE392" s="122"/>
      <c r="AAF392" s="122"/>
      <c r="AAG392" s="122"/>
      <c r="AAH392" s="122"/>
      <c r="AAI392" s="122"/>
      <c r="AAJ392" s="122"/>
      <c r="AAK392" s="122"/>
      <c r="AAL392" s="122"/>
      <c r="AAM392" s="122"/>
      <c r="AAN392" s="122"/>
      <c r="AAO392" s="122"/>
      <c r="AAP392" s="122"/>
      <c r="AAQ392" s="122"/>
      <c r="AAR392" s="122"/>
      <c r="AAS392" s="122"/>
      <c r="AAT392" s="122"/>
      <c r="AAU392" s="122"/>
      <c r="AAV392" s="122"/>
      <c r="AAW392" s="122"/>
      <c r="AAX392" s="122"/>
      <c r="AAY392" s="122"/>
      <c r="AAZ392" s="122"/>
      <c r="ABA392" s="122"/>
      <c r="ABB392" s="122"/>
      <c r="ABC392" s="122"/>
      <c r="ABD392" s="122"/>
      <c r="ABE392" s="122"/>
      <c r="ABF392" s="122"/>
      <c r="ABG392" s="122"/>
      <c r="ABH392" s="122"/>
      <c r="ABI392" s="122"/>
      <c r="ABJ392" s="122"/>
      <c r="ABK392" s="122"/>
      <c r="ABL392" s="122"/>
      <c r="ABM392" s="122"/>
      <c r="ABN392" s="122"/>
      <c r="ABO392" s="122"/>
      <c r="ABP392" s="122"/>
      <c r="ABQ392" s="122"/>
      <c r="ABR392" s="122"/>
      <c r="ABS392" s="122"/>
      <c r="ABT392" s="122"/>
      <c r="ABU392" s="122"/>
      <c r="ABV392" s="122"/>
      <c r="ABW392" s="122"/>
      <c r="ABX392" s="122"/>
      <c r="ABY392" s="122"/>
      <c r="ABZ392" s="122"/>
      <c r="ACA392" s="122"/>
      <c r="ACB392" s="122"/>
      <c r="ACC392" s="122"/>
      <c r="ACD392" s="122"/>
      <c r="ACE392" s="122"/>
      <c r="ACF392" s="122"/>
      <c r="ACG392" s="122"/>
      <c r="ACH392" s="122"/>
      <c r="ACI392" s="122"/>
      <c r="ACJ392" s="122"/>
      <c r="ACK392" s="122"/>
      <c r="ACL392" s="122"/>
      <c r="ACM392" s="122"/>
      <c r="ACN392" s="122"/>
      <c r="ACO392" s="122"/>
      <c r="ACP392" s="122"/>
      <c r="ACQ392" s="122"/>
      <c r="ACR392" s="122"/>
      <c r="ACS392" s="122"/>
      <c r="ACT392" s="122"/>
      <c r="ACU392" s="122"/>
      <c r="ACV392" s="122"/>
      <c r="ACW392" s="122"/>
      <c r="ACX392" s="122"/>
      <c r="ACY392" s="122"/>
      <c r="ACZ392" s="122"/>
      <c r="ADA392" s="122"/>
    </row>
    <row r="393" spans="1:781" s="1" customFormat="1" ht="24" x14ac:dyDescent="0.3">
      <c r="A393" s="42">
        <v>3</v>
      </c>
      <c r="B393" s="46" t="s">
        <v>1066</v>
      </c>
      <c r="C393" s="24" t="s">
        <v>56</v>
      </c>
      <c r="D393" s="25"/>
      <c r="E393" s="25" t="s">
        <v>194</v>
      </c>
      <c r="F393" s="25"/>
      <c r="G393" s="81"/>
      <c r="H393" s="25">
        <v>1</v>
      </c>
      <c r="I393" s="25" t="s">
        <v>44</v>
      </c>
      <c r="J393" s="25" t="s">
        <v>208</v>
      </c>
      <c r="K393" s="27">
        <v>1942</v>
      </c>
      <c r="L393" s="93">
        <v>1942</v>
      </c>
      <c r="M393" s="29">
        <v>40000</v>
      </c>
      <c r="N393" s="30"/>
      <c r="O393" s="30"/>
      <c r="P393" s="31" t="s">
        <v>32</v>
      </c>
      <c r="Q393" s="32" t="s">
        <v>1067</v>
      </c>
      <c r="R393" s="33"/>
      <c r="S393" s="34" t="str">
        <f t="shared" si="86"/>
        <v>Cu</v>
      </c>
      <c r="T393" s="35">
        <v>4</v>
      </c>
      <c r="U393" s="35"/>
      <c r="V393" s="35"/>
      <c r="W393" s="35"/>
      <c r="X393" s="35">
        <v>1882</v>
      </c>
      <c r="Y393" s="35"/>
      <c r="Z393" s="35" t="s">
        <v>524</v>
      </c>
      <c r="AB393" s="36">
        <f t="shared" si="87"/>
        <v>2.1089782896502419E-2</v>
      </c>
      <c r="AC393" s="36">
        <f t="shared" si="88"/>
        <v>0</v>
      </c>
      <c r="AD393" s="36">
        <f t="shared" si="89"/>
        <v>0</v>
      </c>
      <c r="AE393" s="36">
        <f t="shared" si="90"/>
        <v>2.1089782896502419E-2</v>
      </c>
      <c r="AF393" s="37"/>
      <c r="AG393" s="37">
        <f>IF(A393=1,AE393,0)</f>
        <v>0</v>
      </c>
      <c r="AH393" s="37">
        <f>IF(A393=2,AE393,0)</f>
        <v>0</v>
      </c>
      <c r="AI393" s="37">
        <f>IF(A393=3,AE393,0)</f>
        <v>2.1089782896502419E-2</v>
      </c>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c r="BT393" s="137"/>
      <c r="BU393" s="137"/>
      <c r="BV393" s="137"/>
      <c r="BW393" s="137"/>
      <c r="BX393" s="137"/>
      <c r="BY393" s="137"/>
      <c r="BZ393" s="137"/>
      <c r="CA393" s="137"/>
      <c r="CB393" s="137"/>
      <c r="CC393" s="137"/>
      <c r="CD393" s="137"/>
      <c r="CE393" s="137"/>
      <c r="CF393" s="137"/>
      <c r="CG393" s="137"/>
      <c r="CH393" s="137"/>
      <c r="CI393" s="137"/>
      <c r="CJ393" s="137"/>
      <c r="CK393" s="137"/>
      <c r="CL393" s="137"/>
      <c r="CM393" s="137"/>
      <c r="CN393" s="137"/>
      <c r="CO393" s="137"/>
      <c r="CP393" s="137"/>
      <c r="CQ393" s="137"/>
      <c r="CR393" s="137"/>
      <c r="CS393" s="137"/>
      <c r="CT393" s="137"/>
      <c r="CU393" s="137"/>
      <c r="CV393" s="137"/>
      <c r="CW393" s="137"/>
      <c r="CX393" s="137"/>
      <c r="CY393" s="137"/>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37"/>
      <c r="EA393" s="137"/>
      <c r="EB393" s="137"/>
      <c r="EC393" s="137"/>
      <c r="ED393" s="139"/>
      <c r="EE393" s="139"/>
      <c r="EF393" s="139"/>
      <c r="EG393" s="139"/>
      <c r="EH393" s="139"/>
      <c r="EI393" s="139"/>
      <c r="EJ393" s="139"/>
      <c r="EK393" s="139"/>
      <c r="EL393" s="139"/>
      <c r="EM393" s="139"/>
      <c r="EN393" s="139"/>
      <c r="EO393" s="139"/>
      <c r="EP393" s="139"/>
      <c r="EQ393" s="139"/>
      <c r="ER393" s="139"/>
      <c r="ES393" s="139"/>
      <c r="ET393" s="139"/>
      <c r="EU393" s="139"/>
      <c r="EV393" s="139"/>
      <c r="EW393" s="139"/>
      <c r="EX393" s="139"/>
      <c r="EY393" s="139"/>
      <c r="EZ393" s="139"/>
      <c r="FA393" s="139"/>
      <c r="FB393" s="139"/>
      <c r="FC393" s="139"/>
      <c r="FD393" s="139"/>
      <c r="FE393" s="139"/>
      <c r="FF393" s="139"/>
      <c r="FG393" s="139"/>
      <c r="FH393" s="139"/>
      <c r="FI393" s="139"/>
      <c r="FJ393" s="139"/>
      <c r="FK393" s="139"/>
      <c r="FL393" s="139"/>
      <c r="FM393" s="139"/>
      <c r="FN393" s="139"/>
      <c r="FO393" s="139"/>
      <c r="FP393" s="139"/>
      <c r="FQ393" s="139"/>
      <c r="FR393" s="139"/>
      <c r="FS393" s="139"/>
      <c r="FT393" s="139"/>
      <c r="FU393" s="139"/>
      <c r="FV393" s="139"/>
      <c r="FW393" s="139"/>
      <c r="FX393" s="139"/>
      <c r="FY393" s="139"/>
      <c r="FZ393" s="139"/>
      <c r="GA393" s="139"/>
      <c r="GB393" s="139"/>
      <c r="GC393" s="139"/>
      <c r="GD393" s="139"/>
      <c r="GE393" s="139"/>
      <c r="GF393" s="139"/>
      <c r="GG393" s="139"/>
      <c r="GH393" s="139"/>
      <c r="GI393" s="139"/>
      <c r="GJ393" s="139"/>
      <c r="GK393" s="139"/>
      <c r="GL393" s="139"/>
      <c r="GM393" s="139"/>
      <c r="GN393" s="139"/>
      <c r="GO393" s="139"/>
      <c r="GP393" s="139"/>
      <c r="GQ393" s="139"/>
      <c r="GR393" s="139"/>
      <c r="GS393" s="139"/>
      <c r="GT393" s="139"/>
      <c r="GU393" s="139"/>
      <c r="GV393" s="139"/>
      <c r="GW393" s="139"/>
      <c r="GX393" s="139"/>
      <c r="GY393" s="139"/>
      <c r="GZ393" s="139"/>
      <c r="HA393" s="139"/>
      <c r="HB393" s="139"/>
      <c r="HC393" s="139"/>
      <c r="HD393" s="139"/>
      <c r="HE393" s="139"/>
      <c r="HF393" s="139"/>
      <c r="HG393" s="139"/>
      <c r="HH393" s="139"/>
      <c r="HI393" s="139"/>
      <c r="HJ393" s="139"/>
      <c r="HK393" s="139"/>
      <c r="HL393" s="139"/>
      <c r="HM393" s="139"/>
      <c r="HN393" s="139"/>
      <c r="HO393" s="139"/>
      <c r="HP393" s="139"/>
      <c r="HQ393" s="139"/>
      <c r="HR393" s="139"/>
      <c r="HS393" s="139"/>
      <c r="HT393" s="139"/>
      <c r="HU393" s="139"/>
      <c r="HV393" s="139"/>
      <c r="HW393" s="139"/>
      <c r="HX393" s="139"/>
      <c r="HY393" s="139"/>
      <c r="HZ393" s="139"/>
      <c r="IA393" s="139"/>
      <c r="IB393" s="139"/>
      <c r="IC393" s="139"/>
      <c r="ID393" s="139"/>
      <c r="IE393" s="139"/>
      <c r="IF393" s="139"/>
      <c r="IG393" s="139"/>
      <c r="IH393" s="139"/>
      <c r="II393" s="139"/>
      <c r="IJ393" s="139"/>
      <c r="IK393" s="139"/>
      <c r="IL393" s="139"/>
      <c r="IM393" s="139"/>
      <c r="IN393" s="139"/>
      <c r="IO393" s="139"/>
      <c r="IP393" s="139"/>
      <c r="IQ393" s="139"/>
      <c r="IR393" s="139"/>
      <c r="IS393" s="139"/>
      <c r="IT393" s="139"/>
      <c r="IU393" s="139"/>
      <c r="IV393" s="139"/>
      <c r="IW393" s="139"/>
      <c r="IX393" s="139"/>
      <c r="IY393" s="139"/>
      <c r="IZ393" s="139"/>
      <c r="JA393" s="139"/>
      <c r="JB393" s="139"/>
      <c r="JC393" s="139"/>
      <c r="JD393" s="139"/>
      <c r="JE393" s="139"/>
      <c r="JF393" s="139"/>
      <c r="JG393" s="139"/>
      <c r="JH393" s="139"/>
      <c r="JI393" s="139"/>
      <c r="JJ393" s="139"/>
      <c r="JK393" s="139"/>
      <c r="JL393" s="139"/>
      <c r="JM393" s="139"/>
      <c r="JN393" s="139"/>
      <c r="JO393" s="139"/>
      <c r="JP393" s="139"/>
      <c r="JQ393" s="139"/>
      <c r="JR393" s="139"/>
      <c r="JS393" s="139"/>
      <c r="JT393" s="139"/>
      <c r="JU393" s="139"/>
      <c r="JV393" s="139"/>
      <c r="JW393" s="139"/>
      <c r="JX393" s="139"/>
      <c r="JY393" s="139"/>
      <c r="JZ393" s="139"/>
      <c r="KA393" s="139"/>
      <c r="KB393" s="139"/>
      <c r="KC393" s="139"/>
      <c r="KD393" s="139"/>
      <c r="KE393" s="139"/>
      <c r="KF393" s="139"/>
      <c r="KG393" s="139"/>
      <c r="KH393" s="139"/>
      <c r="KI393" s="139"/>
      <c r="KJ393" s="139"/>
      <c r="KK393" s="139"/>
      <c r="KL393" s="139"/>
      <c r="KM393" s="139"/>
      <c r="KN393" s="139"/>
      <c r="KO393" s="139"/>
      <c r="KP393" s="139"/>
      <c r="KQ393" s="139"/>
      <c r="KR393" s="139"/>
      <c r="KS393" s="139"/>
      <c r="KT393" s="139"/>
      <c r="KU393" s="139"/>
      <c r="KV393" s="139"/>
      <c r="KW393" s="139"/>
      <c r="KX393" s="139"/>
      <c r="KY393" s="139"/>
      <c r="KZ393" s="139"/>
      <c r="LA393" s="139"/>
      <c r="LB393" s="139"/>
      <c r="LC393" s="139"/>
      <c r="LD393" s="139"/>
      <c r="LE393" s="139"/>
      <c r="LF393" s="139"/>
      <c r="LG393" s="139"/>
      <c r="LH393" s="139"/>
      <c r="LI393" s="139"/>
      <c r="LJ393" s="139"/>
      <c r="LK393" s="139"/>
      <c r="LL393" s="139"/>
      <c r="LM393" s="139"/>
      <c r="LN393" s="139"/>
      <c r="LO393" s="139"/>
      <c r="LP393" s="139"/>
      <c r="LQ393" s="139"/>
      <c r="LR393" s="139"/>
      <c r="LS393" s="139"/>
      <c r="LT393" s="139"/>
      <c r="LU393" s="139"/>
      <c r="LV393" s="139"/>
      <c r="LW393" s="139"/>
      <c r="LX393" s="139"/>
      <c r="LY393" s="139"/>
      <c r="LZ393" s="139"/>
      <c r="MA393" s="139"/>
      <c r="MB393" s="139"/>
      <c r="MC393" s="139"/>
      <c r="MD393" s="139"/>
      <c r="ME393" s="139"/>
      <c r="MF393" s="139"/>
      <c r="MG393" s="139"/>
      <c r="MH393" s="139"/>
      <c r="MI393" s="139"/>
      <c r="MJ393" s="139"/>
      <c r="MK393" s="139"/>
      <c r="ML393" s="139"/>
      <c r="MM393" s="139"/>
      <c r="MN393" s="139"/>
      <c r="MO393" s="139"/>
      <c r="MP393" s="139"/>
      <c r="MQ393" s="139"/>
      <c r="MR393" s="139"/>
      <c r="MS393" s="139"/>
      <c r="MT393" s="139"/>
      <c r="MU393" s="139"/>
      <c r="MV393" s="139"/>
      <c r="MW393" s="139"/>
      <c r="MX393" s="139"/>
      <c r="MY393" s="139"/>
      <c r="MZ393" s="139"/>
      <c r="NA393" s="139"/>
      <c r="NB393" s="139"/>
      <c r="NC393" s="139"/>
      <c r="ND393" s="139"/>
      <c r="NE393" s="139"/>
      <c r="NF393" s="139"/>
      <c r="NG393" s="139"/>
      <c r="NH393" s="139"/>
      <c r="NI393" s="139"/>
      <c r="NJ393" s="139"/>
      <c r="NK393" s="139"/>
      <c r="NL393" s="139"/>
      <c r="NM393" s="139"/>
      <c r="NN393" s="139"/>
      <c r="NO393" s="139"/>
      <c r="NP393" s="139"/>
      <c r="NQ393" s="139"/>
      <c r="NR393" s="139"/>
      <c r="NS393" s="139"/>
      <c r="NT393" s="139"/>
      <c r="NU393" s="139"/>
      <c r="NV393" s="139"/>
      <c r="NW393" s="139"/>
      <c r="NX393" s="139"/>
      <c r="NY393" s="139"/>
      <c r="NZ393" s="139"/>
      <c r="OA393" s="139"/>
      <c r="OB393" s="139"/>
      <c r="OC393" s="139"/>
      <c r="OD393" s="139"/>
      <c r="OE393" s="139"/>
      <c r="OF393" s="139"/>
      <c r="OG393" s="139"/>
      <c r="OH393" s="139"/>
      <c r="OI393" s="139"/>
      <c r="OJ393" s="139"/>
      <c r="OK393" s="139"/>
      <c r="OL393" s="139"/>
      <c r="OM393" s="139"/>
      <c r="ON393" s="139"/>
      <c r="OO393" s="139"/>
      <c r="OP393" s="139"/>
      <c r="OQ393" s="139"/>
      <c r="OR393" s="139"/>
      <c r="OS393" s="139"/>
      <c r="OT393" s="139"/>
      <c r="OU393" s="139"/>
      <c r="OV393" s="139"/>
      <c r="OW393" s="139"/>
      <c r="OX393" s="139"/>
      <c r="OY393" s="139"/>
      <c r="OZ393" s="139"/>
      <c r="PA393" s="139"/>
      <c r="PB393" s="139"/>
      <c r="PC393" s="139"/>
      <c r="PD393" s="139"/>
      <c r="PE393" s="139"/>
      <c r="PF393" s="139"/>
      <c r="PG393" s="139"/>
      <c r="PH393" s="139"/>
      <c r="PI393" s="139"/>
      <c r="PJ393" s="139"/>
      <c r="PK393" s="139"/>
      <c r="PL393" s="139"/>
      <c r="PM393" s="139"/>
      <c r="PN393" s="139"/>
      <c r="PO393" s="139"/>
      <c r="PP393" s="139"/>
      <c r="PQ393" s="139"/>
      <c r="PR393" s="139"/>
      <c r="PS393" s="139"/>
      <c r="PT393" s="139"/>
      <c r="PU393" s="139"/>
      <c r="PV393" s="139"/>
      <c r="PW393" s="139"/>
      <c r="PX393" s="139"/>
      <c r="PY393" s="139"/>
      <c r="PZ393" s="139"/>
      <c r="QA393" s="139"/>
      <c r="QB393" s="139"/>
      <c r="QC393" s="139"/>
      <c r="QD393" s="139"/>
      <c r="QE393" s="139"/>
      <c r="QF393" s="139"/>
      <c r="QG393" s="139"/>
      <c r="QH393" s="139"/>
      <c r="QI393" s="139"/>
      <c r="QJ393" s="139"/>
      <c r="QK393" s="139"/>
      <c r="QL393" s="139"/>
      <c r="QM393" s="139"/>
      <c r="QN393" s="139"/>
      <c r="QO393" s="139"/>
      <c r="QP393" s="139"/>
      <c r="QQ393" s="139"/>
      <c r="QR393" s="139"/>
      <c r="QS393" s="139"/>
      <c r="QT393" s="139"/>
      <c r="QU393" s="139"/>
      <c r="QV393" s="139"/>
      <c r="QW393" s="139"/>
      <c r="QX393" s="139"/>
      <c r="QY393" s="139"/>
      <c r="QZ393" s="139"/>
      <c r="RA393" s="139"/>
      <c r="RB393" s="139"/>
      <c r="RC393" s="139"/>
      <c r="RD393" s="139"/>
      <c r="RE393" s="139"/>
      <c r="RF393" s="139"/>
      <c r="RG393" s="139"/>
      <c r="RH393" s="139"/>
      <c r="RI393" s="139"/>
      <c r="RJ393" s="139"/>
      <c r="RK393" s="139"/>
      <c r="RL393" s="139"/>
      <c r="RM393" s="139"/>
      <c r="RN393" s="139"/>
      <c r="RO393" s="139"/>
      <c r="RP393" s="139"/>
      <c r="RQ393" s="139"/>
      <c r="RR393" s="139"/>
      <c r="RS393" s="139"/>
      <c r="RT393" s="139"/>
      <c r="RU393" s="139"/>
      <c r="RV393" s="139"/>
      <c r="RW393" s="139"/>
      <c r="RX393" s="139"/>
      <c r="RY393" s="139"/>
      <c r="RZ393" s="139"/>
      <c r="SA393" s="139"/>
      <c r="SB393" s="139"/>
      <c r="SC393" s="139"/>
      <c r="SD393" s="139"/>
      <c r="SE393" s="139"/>
      <c r="SF393" s="139"/>
      <c r="SG393" s="139"/>
      <c r="SH393" s="139"/>
      <c r="SI393" s="139"/>
      <c r="SJ393" s="139"/>
      <c r="SK393" s="139"/>
      <c r="SL393" s="139"/>
      <c r="SM393" s="139"/>
      <c r="SN393" s="139"/>
      <c r="SO393" s="139"/>
      <c r="SP393" s="139"/>
      <c r="SQ393" s="139"/>
      <c r="SR393" s="139"/>
      <c r="SS393" s="139"/>
      <c r="ST393" s="139"/>
      <c r="SU393" s="139"/>
      <c r="SV393" s="139"/>
      <c r="SW393" s="139"/>
      <c r="SX393" s="139"/>
      <c r="SY393" s="139"/>
      <c r="SZ393" s="139"/>
      <c r="TA393" s="139"/>
      <c r="TB393" s="139"/>
      <c r="TC393" s="139"/>
      <c r="TD393" s="139"/>
      <c r="TE393" s="139"/>
      <c r="TF393" s="139"/>
      <c r="TG393" s="139"/>
      <c r="TH393" s="139"/>
      <c r="TI393" s="139"/>
      <c r="TJ393" s="139"/>
      <c r="TK393" s="139"/>
      <c r="TL393" s="139"/>
      <c r="TM393" s="139"/>
      <c r="TN393" s="139"/>
      <c r="TO393" s="139"/>
      <c r="TP393" s="139"/>
      <c r="TQ393" s="139"/>
      <c r="TR393" s="139"/>
      <c r="TS393" s="139"/>
      <c r="TT393" s="139"/>
      <c r="TU393" s="139"/>
      <c r="TV393" s="139"/>
      <c r="TW393" s="139"/>
      <c r="TX393" s="139"/>
      <c r="TY393" s="139"/>
      <c r="TZ393" s="139"/>
      <c r="UA393" s="139"/>
      <c r="UB393" s="139"/>
      <c r="UC393" s="139"/>
      <c r="UD393" s="139"/>
      <c r="UE393" s="139"/>
      <c r="UF393" s="139"/>
      <c r="UG393" s="139"/>
      <c r="UH393" s="139"/>
      <c r="UI393" s="139"/>
      <c r="UJ393" s="139"/>
      <c r="UK393" s="139"/>
      <c r="UL393" s="139"/>
      <c r="UM393" s="139"/>
      <c r="UN393" s="139"/>
      <c r="UO393" s="139"/>
      <c r="UP393" s="139"/>
      <c r="UQ393" s="139"/>
      <c r="UR393" s="139"/>
      <c r="US393" s="139"/>
      <c r="UT393" s="139"/>
      <c r="UU393" s="139"/>
      <c r="UV393" s="139"/>
      <c r="UW393" s="139"/>
      <c r="UX393" s="139"/>
      <c r="UY393" s="139"/>
      <c r="UZ393" s="139"/>
      <c r="VA393" s="139"/>
      <c r="VB393" s="139"/>
      <c r="VC393" s="139"/>
      <c r="VD393" s="139"/>
      <c r="VE393" s="139"/>
      <c r="VF393" s="139"/>
      <c r="VG393" s="139"/>
      <c r="VH393" s="139"/>
      <c r="VI393" s="139"/>
      <c r="VJ393" s="139"/>
      <c r="VK393" s="139"/>
      <c r="VL393" s="139"/>
      <c r="VM393" s="139"/>
      <c r="VN393" s="139"/>
      <c r="VO393" s="139"/>
      <c r="VP393" s="139"/>
      <c r="VQ393" s="139"/>
      <c r="VR393" s="139"/>
      <c r="VS393" s="139"/>
      <c r="VT393" s="139"/>
      <c r="VU393" s="139"/>
      <c r="VV393" s="139"/>
      <c r="VW393" s="139"/>
      <c r="VX393" s="139"/>
      <c r="VY393" s="139"/>
      <c r="VZ393" s="139"/>
      <c r="WA393" s="139"/>
      <c r="WB393" s="139"/>
      <c r="WC393" s="139"/>
      <c r="WD393" s="139"/>
      <c r="WE393" s="139"/>
      <c r="WF393" s="139"/>
      <c r="WG393" s="139"/>
      <c r="WH393" s="139"/>
      <c r="WI393" s="139"/>
      <c r="WJ393" s="139"/>
      <c r="WK393" s="139"/>
      <c r="WL393" s="139"/>
      <c r="WM393" s="139"/>
      <c r="WN393" s="139"/>
      <c r="WO393" s="139"/>
      <c r="WP393" s="139"/>
      <c r="WQ393" s="139"/>
      <c r="WR393" s="139"/>
      <c r="WS393" s="139"/>
      <c r="WT393" s="139"/>
      <c r="WU393" s="139"/>
      <c r="WV393" s="139"/>
      <c r="WW393" s="139"/>
      <c r="WX393" s="139"/>
      <c r="WY393" s="139"/>
      <c r="WZ393" s="139"/>
      <c r="XA393" s="139"/>
      <c r="XB393" s="139"/>
      <c r="XC393" s="139"/>
      <c r="XD393" s="139"/>
      <c r="XE393" s="139"/>
      <c r="XF393" s="139"/>
      <c r="XG393" s="139"/>
      <c r="XH393" s="139"/>
      <c r="XI393" s="139"/>
      <c r="XJ393" s="139"/>
      <c r="XK393" s="139"/>
      <c r="XL393" s="139"/>
      <c r="XM393" s="139"/>
      <c r="XN393" s="139"/>
      <c r="XO393" s="139"/>
      <c r="XP393" s="139"/>
      <c r="XQ393" s="139"/>
      <c r="XR393" s="139"/>
      <c r="XS393" s="139"/>
      <c r="XT393" s="139"/>
      <c r="XU393" s="139"/>
      <c r="XV393" s="139"/>
      <c r="XW393" s="139"/>
      <c r="XX393" s="139"/>
      <c r="XY393" s="139"/>
      <c r="XZ393" s="139"/>
      <c r="YA393" s="139"/>
      <c r="YB393" s="139"/>
      <c r="YC393" s="139"/>
      <c r="YD393" s="139"/>
      <c r="YE393" s="139"/>
      <c r="YF393" s="139"/>
      <c r="YG393" s="139"/>
      <c r="YH393" s="139"/>
      <c r="YI393" s="139"/>
      <c r="YJ393" s="139"/>
      <c r="YK393" s="139"/>
      <c r="YL393" s="139"/>
      <c r="YM393" s="139"/>
      <c r="YN393" s="139"/>
      <c r="YO393" s="139"/>
      <c r="YP393" s="139"/>
      <c r="YQ393" s="139"/>
      <c r="YR393" s="139"/>
      <c r="YS393" s="139"/>
      <c r="YT393" s="139"/>
      <c r="YU393" s="139"/>
      <c r="YV393" s="139"/>
      <c r="YW393" s="139"/>
      <c r="YX393" s="139"/>
      <c r="YY393" s="139"/>
      <c r="YZ393" s="139"/>
      <c r="ZA393" s="139"/>
      <c r="ZB393" s="139"/>
      <c r="ZC393" s="139"/>
      <c r="ZD393" s="139"/>
      <c r="ZE393" s="139"/>
      <c r="ZF393" s="139"/>
      <c r="ZG393" s="139"/>
      <c r="ZH393" s="139"/>
      <c r="ZI393" s="139"/>
      <c r="ZJ393" s="139"/>
      <c r="ZK393" s="139"/>
      <c r="ZL393" s="139"/>
      <c r="ZM393" s="139"/>
      <c r="ZN393" s="139"/>
      <c r="ZO393" s="139"/>
      <c r="ZP393" s="139"/>
      <c r="ZQ393" s="139"/>
      <c r="ZR393" s="139"/>
      <c r="ZS393" s="139"/>
      <c r="ZT393" s="139"/>
      <c r="ZU393" s="139"/>
      <c r="ZV393" s="139"/>
      <c r="ZW393" s="139"/>
      <c r="ZX393" s="139"/>
      <c r="ZY393" s="139"/>
      <c r="ZZ393" s="139"/>
      <c r="AAA393" s="139"/>
      <c r="AAB393" s="139"/>
      <c r="AAC393" s="139"/>
      <c r="AAD393" s="139"/>
      <c r="AAE393" s="139"/>
      <c r="AAF393" s="139"/>
      <c r="AAG393" s="139"/>
      <c r="AAH393" s="139"/>
      <c r="AAI393" s="139"/>
      <c r="AAJ393" s="139"/>
      <c r="AAK393" s="139"/>
      <c r="AAL393" s="139"/>
      <c r="AAM393" s="139"/>
      <c r="AAN393" s="139"/>
      <c r="AAO393" s="139"/>
      <c r="AAP393" s="139"/>
      <c r="AAQ393" s="139"/>
      <c r="AAR393" s="139"/>
      <c r="AAS393" s="139"/>
      <c r="AAT393" s="139"/>
      <c r="AAU393" s="139"/>
      <c r="AAV393" s="139"/>
      <c r="AAW393" s="139"/>
      <c r="AAX393" s="139"/>
      <c r="AAY393" s="139"/>
      <c r="AAZ393" s="139"/>
      <c r="ABA393" s="139"/>
      <c r="ABB393" s="139"/>
      <c r="ABC393" s="139"/>
      <c r="ABD393" s="139"/>
      <c r="ABE393" s="139"/>
      <c r="ABF393" s="139"/>
      <c r="ABG393" s="139"/>
      <c r="ABH393" s="139"/>
      <c r="ABI393" s="139"/>
      <c r="ABJ393" s="139"/>
      <c r="ABK393" s="139"/>
      <c r="ABL393" s="139"/>
      <c r="ABM393" s="139"/>
      <c r="ABN393" s="139"/>
      <c r="ABO393" s="139"/>
      <c r="ABP393" s="139"/>
      <c r="ABQ393" s="139"/>
      <c r="ABR393" s="139"/>
      <c r="ABS393" s="139"/>
      <c r="ABT393" s="139"/>
      <c r="ABU393" s="139"/>
      <c r="ABV393" s="139"/>
      <c r="ABW393" s="139"/>
      <c r="ABX393" s="139"/>
      <c r="ABY393" s="139"/>
      <c r="ABZ393" s="139"/>
      <c r="ACA393" s="139"/>
      <c r="ACB393" s="139"/>
      <c r="ACC393" s="139"/>
      <c r="ACD393" s="139"/>
      <c r="ACE393" s="139"/>
      <c r="ACF393" s="139"/>
      <c r="ACG393" s="139"/>
      <c r="ACH393" s="139"/>
      <c r="ACI393" s="139"/>
      <c r="ACJ393" s="139"/>
      <c r="ACK393" s="139"/>
      <c r="ACL393" s="139"/>
      <c r="ACM393" s="139"/>
      <c r="ACN393" s="139"/>
      <c r="ACO393" s="139"/>
      <c r="ACP393" s="139"/>
      <c r="ACQ393" s="139"/>
      <c r="ACR393" s="139"/>
      <c r="ACS393" s="139"/>
      <c r="ACT393" s="139"/>
      <c r="ACU393" s="139"/>
      <c r="ACV393" s="139"/>
      <c r="ACW393" s="139"/>
      <c r="ACX393" s="139"/>
      <c r="ACY393" s="139"/>
      <c r="ACZ393" s="139"/>
      <c r="ADA393" s="139"/>
    </row>
    <row r="394" spans="1:781" s="1" customFormat="1" ht="15.6" x14ac:dyDescent="0.3">
      <c r="A394" s="42">
        <v>3</v>
      </c>
      <c r="B394" s="46" t="s">
        <v>1068</v>
      </c>
      <c r="C394" s="24" t="s">
        <v>56</v>
      </c>
      <c r="D394" s="25" t="s">
        <v>176</v>
      </c>
      <c r="E394" s="25" t="s">
        <v>194</v>
      </c>
      <c r="F394" s="25"/>
      <c r="G394" s="81"/>
      <c r="H394" s="25">
        <v>1</v>
      </c>
      <c r="I394" s="25" t="s">
        <v>44</v>
      </c>
      <c r="J394" s="25" t="s">
        <v>218</v>
      </c>
      <c r="K394" s="27">
        <v>1942</v>
      </c>
      <c r="L394" s="93">
        <v>1942</v>
      </c>
      <c r="M394" s="29"/>
      <c r="N394" s="30"/>
      <c r="O394" s="30"/>
      <c r="P394" s="31" t="s">
        <v>32</v>
      </c>
      <c r="Q394" s="32" t="s">
        <v>1069</v>
      </c>
      <c r="R394" s="33" t="s">
        <v>293</v>
      </c>
      <c r="S394" s="34" t="str">
        <f t="shared" si="86"/>
        <v>Cu</v>
      </c>
      <c r="T394" s="35">
        <v>3500</v>
      </c>
      <c r="U394" s="35">
        <v>0.75</v>
      </c>
      <c r="V394" s="35">
        <v>0.35</v>
      </c>
      <c r="W394" s="35">
        <v>1.210732740464636</v>
      </c>
      <c r="X394" s="35">
        <v>1865</v>
      </c>
      <c r="Y394" s="35">
        <v>400</v>
      </c>
      <c r="Z394" s="35" t="s">
        <v>294</v>
      </c>
      <c r="AB394" s="36">
        <f t="shared" si="87"/>
        <v>0</v>
      </c>
      <c r="AC394" s="36">
        <f t="shared" si="88"/>
        <v>0</v>
      </c>
      <c r="AD394" s="36">
        <f t="shared" si="89"/>
        <v>0</v>
      </c>
      <c r="AE394" s="36">
        <f t="shared" si="90"/>
        <v>0</v>
      </c>
      <c r="AF394" s="37"/>
      <c r="AG394" s="37">
        <f>IF(A394=1,AE394,0)</f>
        <v>0</v>
      </c>
      <c r="AH394" s="37">
        <f>IF(A394=2,AE394,0)</f>
        <v>0</v>
      </c>
      <c r="AI394" s="37">
        <f>IF(A394=3,AE394,0)</f>
        <v>0</v>
      </c>
      <c r="AK394" s="137"/>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c r="BF394" s="137"/>
      <c r="BG394" s="137"/>
      <c r="BH394" s="137"/>
      <c r="BI394" s="137"/>
      <c r="BJ394" s="137"/>
      <c r="BK394" s="137"/>
      <c r="BL394" s="137"/>
      <c r="BM394" s="137"/>
      <c r="BN394" s="137"/>
      <c r="BO394" s="137"/>
      <c r="BP394" s="137"/>
      <c r="BQ394" s="137"/>
      <c r="BR394" s="137"/>
      <c r="BS394" s="137"/>
      <c r="BT394" s="137"/>
      <c r="BU394" s="137"/>
      <c r="BV394" s="137"/>
      <c r="BW394" s="137"/>
      <c r="BX394" s="137"/>
      <c r="BY394" s="137"/>
      <c r="BZ394" s="137"/>
      <c r="CA394" s="137"/>
      <c r="CB394" s="137"/>
      <c r="CC394" s="137"/>
      <c r="CD394" s="137"/>
      <c r="CE394" s="137"/>
      <c r="CF394" s="137"/>
      <c r="CG394" s="137"/>
      <c r="CH394" s="137"/>
      <c r="CI394" s="137"/>
      <c r="CJ394" s="137"/>
      <c r="CK394" s="137"/>
      <c r="CL394" s="137"/>
      <c r="CM394" s="137"/>
      <c r="CN394" s="137"/>
      <c r="CO394" s="137"/>
      <c r="CP394" s="137"/>
      <c r="CQ394" s="137"/>
      <c r="CR394" s="137"/>
      <c r="CS394" s="137"/>
      <c r="CT394" s="137"/>
      <c r="CU394" s="137"/>
      <c r="CV394" s="137"/>
      <c r="CW394" s="137"/>
      <c r="CX394" s="137"/>
      <c r="CY394" s="137"/>
      <c r="CZ394" s="137"/>
      <c r="DA394" s="137"/>
      <c r="DB394" s="137"/>
      <c r="DC394" s="137"/>
      <c r="DD394" s="137"/>
      <c r="DE394" s="137"/>
      <c r="DF394" s="137"/>
      <c r="DG394" s="137"/>
      <c r="DH394" s="137"/>
      <c r="DI394" s="137"/>
      <c r="DJ394" s="137"/>
      <c r="DK394" s="137"/>
      <c r="DL394" s="137"/>
      <c r="DM394" s="137"/>
      <c r="DN394" s="137"/>
      <c r="DO394" s="137"/>
      <c r="DP394" s="137"/>
      <c r="DQ394" s="137"/>
      <c r="DR394" s="137"/>
      <c r="DS394" s="137"/>
      <c r="DT394" s="137"/>
      <c r="DU394" s="137"/>
      <c r="DV394" s="137"/>
      <c r="DW394" s="137"/>
      <c r="DX394" s="137"/>
      <c r="DY394" s="137"/>
      <c r="DZ394" s="137"/>
      <c r="EA394" s="137"/>
      <c r="EB394" s="137"/>
      <c r="EC394" s="137"/>
      <c r="ED394" s="139"/>
      <c r="EE394" s="139"/>
      <c r="EF394" s="139"/>
      <c r="EG394" s="139"/>
      <c r="EH394" s="139"/>
      <c r="EI394" s="139"/>
      <c r="EJ394" s="139"/>
      <c r="EK394" s="139"/>
      <c r="EL394" s="139"/>
      <c r="EM394" s="139"/>
      <c r="EN394" s="139"/>
      <c r="EO394" s="139"/>
      <c r="EP394" s="139"/>
      <c r="EQ394" s="139"/>
      <c r="ER394" s="139"/>
      <c r="ES394" s="139"/>
      <c r="ET394" s="139"/>
      <c r="EU394" s="139"/>
      <c r="EV394" s="139"/>
      <c r="EW394" s="139"/>
      <c r="EX394" s="139"/>
      <c r="EY394" s="139"/>
      <c r="EZ394" s="139"/>
      <c r="FA394" s="139"/>
      <c r="FB394" s="139"/>
      <c r="FC394" s="139"/>
      <c r="FD394" s="139"/>
      <c r="FE394" s="139"/>
      <c r="FF394" s="139"/>
      <c r="FG394" s="139"/>
      <c r="FH394" s="139"/>
      <c r="FI394" s="139"/>
      <c r="FJ394" s="139"/>
      <c r="FK394" s="139"/>
      <c r="FL394" s="139"/>
      <c r="FM394" s="139"/>
      <c r="FN394" s="139"/>
      <c r="FO394" s="139"/>
      <c r="FP394" s="139"/>
      <c r="FQ394" s="139"/>
      <c r="FR394" s="139"/>
      <c r="FS394" s="139"/>
      <c r="FT394" s="139"/>
      <c r="FU394" s="139"/>
      <c r="FV394" s="139"/>
      <c r="FW394" s="139"/>
      <c r="FX394" s="139"/>
      <c r="FY394" s="139"/>
      <c r="FZ394" s="139"/>
      <c r="GA394" s="139"/>
      <c r="GB394" s="139"/>
      <c r="GC394" s="139"/>
      <c r="GD394" s="139"/>
      <c r="GE394" s="139"/>
      <c r="GF394" s="139"/>
      <c r="GG394" s="139"/>
      <c r="GH394" s="139"/>
      <c r="GI394" s="139"/>
      <c r="GJ394" s="139"/>
      <c r="GK394" s="139"/>
      <c r="GL394" s="139"/>
      <c r="GM394" s="139"/>
      <c r="GN394" s="139"/>
      <c r="GO394" s="139"/>
      <c r="GP394" s="139"/>
      <c r="GQ394" s="139"/>
      <c r="GR394" s="139"/>
      <c r="GS394" s="139"/>
      <c r="GT394" s="139"/>
      <c r="GU394" s="139"/>
      <c r="GV394" s="139"/>
      <c r="GW394" s="139"/>
      <c r="GX394" s="139"/>
      <c r="GY394" s="139"/>
      <c r="GZ394" s="139"/>
      <c r="HA394" s="139"/>
      <c r="HB394" s="139"/>
      <c r="HC394" s="139"/>
      <c r="HD394" s="139"/>
      <c r="HE394" s="139"/>
      <c r="HF394" s="139"/>
      <c r="HG394" s="139"/>
      <c r="HH394" s="139"/>
      <c r="HI394" s="139"/>
      <c r="HJ394" s="139"/>
      <c r="HK394" s="139"/>
      <c r="HL394" s="139"/>
      <c r="HM394" s="139"/>
      <c r="HN394" s="139"/>
      <c r="HO394" s="139"/>
      <c r="HP394" s="139"/>
      <c r="HQ394" s="139"/>
      <c r="HR394" s="139"/>
      <c r="HS394" s="139"/>
      <c r="HT394" s="139"/>
      <c r="HU394" s="139"/>
      <c r="HV394" s="139"/>
      <c r="HW394" s="139"/>
      <c r="HX394" s="139"/>
      <c r="HY394" s="139"/>
      <c r="HZ394" s="139"/>
      <c r="IA394" s="139"/>
      <c r="IB394" s="139"/>
      <c r="IC394" s="139"/>
      <c r="ID394" s="139"/>
      <c r="IE394" s="139"/>
      <c r="IF394" s="139"/>
      <c r="IG394" s="139"/>
      <c r="IH394" s="139"/>
      <c r="II394" s="139"/>
      <c r="IJ394" s="139"/>
      <c r="IK394" s="139"/>
      <c r="IL394" s="139"/>
      <c r="IM394" s="139"/>
      <c r="IN394" s="139"/>
      <c r="IO394" s="139"/>
      <c r="IP394" s="139"/>
      <c r="IQ394" s="139"/>
      <c r="IR394" s="139"/>
      <c r="IS394" s="139"/>
      <c r="IT394" s="139"/>
      <c r="IU394" s="139"/>
      <c r="IV394" s="139"/>
      <c r="IW394" s="139"/>
      <c r="IX394" s="139"/>
      <c r="IY394" s="139"/>
      <c r="IZ394" s="139"/>
      <c r="JA394" s="139"/>
      <c r="JB394" s="139"/>
      <c r="JC394" s="139"/>
      <c r="JD394" s="139"/>
      <c r="JE394" s="139"/>
      <c r="JF394" s="139"/>
      <c r="JG394" s="139"/>
      <c r="JH394" s="139"/>
      <c r="JI394" s="139"/>
      <c r="JJ394" s="139"/>
      <c r="JK394" s="139"/>
      <c r="JL394" s="139"/>
      <c r="JM394" s="139"/>
      <c r="JN394" s="139"/>
      <c r="JO394" s="139"/>
      <c r="JP394" s="139"/>
      <c r="JQ394" s="139"/>
      <c r="JR394" s="139"/>
      <c r="JS394" s="139"/>
      <c r="JT394" s="139"/>
      <c r="JU394" s="139"/>
      <c r="JV394" s="139"/>
      <c r="JW394" s="139"/>
      <c r="JX394" s="139"/>
      <c r="JY394" s="139"/>
      <c r="JZ394" s="139"/>
      <c r="KA394" s="139"/>
      <c r="KB394" s="139"/>
      <c r="KC394" s="139"/>
      <c r="KD394" s="139"/>
      <c r="KE394" s="139"/>
      <c r="KF394" s="139"/>
      <c r="KG394" s="139"/>
      <c r="KH394" s="139"/>
      <c r="KI394" s="139"/>
      <c r="KJ394" s="139"/>
      <c r="KK394" s="139"/>
      <c r="KL394" s="139"/>
      <c r="KM394" s="139"/>
      <c r="KN394" s="139"/>
      <c r="KO394" s="139"/>
      <c r="KP394" s="139"/>
      <c r="KQ394" s="139"/>
      <c r="KR394" s="139"/>
      <c r="KS394" s="139"/>
      <c r="KT394" s="139"/>
      <c r="KU394" s="139"/>
      <c r="KV394" s="139"/>
      <c r="KW394" s="139"/>
      <c r="KX394" s="139"/>
      <c r="KY394" s="139"/>
      <c r="KZ394" s="139"/>
      <c r="LA394" s="139"/>
      <c r="LB394" s="139"/>
      <c r="LC394" s="139"/>
      <c r="LD394" s="139"/>
      <c r="LE394" s="139"/>
      <c r="LF394" s="139"/>
      <c r="LG394" s="139"/>
      <c r="LH394" s="139"/>
      <c r="LI394" s="139"/>
      <c r="LJ394" s="139"/>
      <c r="LK394" s="139"/>
      <c r="LL394" s="139"/>
      <c r="LM394" s="139"/>
      <c r="LN394" s="139"/>
      <c r="LO394" s="139"/>
      <c r="LP394" s="139"/>
      <c r="LQ394" s="139"/>
      <c r="LR394" s="139"/>
      <c r="LS394" s="139"/>
      <c r="LT394" s="139"/>
      <c r="LU394" s="139"/>
      <c r="LV394" s="139"/>
      <c r="LW394" s="139"/>
      <c r="LX394" s="139"/>
      <c r="LY394" s="139"/>
      <c r="LZ394" s="139"/>
      <c r="MA394" s="139"/>
      <c r="MB394" s="139"/>
      <c r="MC394" s="139"/>
      <c r="MD394" s="139"/>
      <c r="ME394" s="139"/>
      <c r="MF394" s="139"/>
      <c r="MG394" s="139"/>
      <c r="MH394" s="139"/>
      <c r="MI394" s="139"/>
      <c r="MJ394" s="139"/>
      <c r="MK394" s="139"/>
      <c r="ML394" s="139"/>
      <c r="MM394" s="139"/>
      <c r="MN394" s="139"/>
      <c r="MO394" s="139"/>
      <c r="MP394" s="139"/>
      <c r="MQ394" s="139"/>
      <c r="MR394" s="139"/>
      <c r="MS394" s="139"/>
      <c r="MT394" s="139"/>
      <c r="MU394" s="139"/>
      <c r="MV394" s="139"/>
      <c r="MW394" s="139"/>
      <c r="MX394" s="139"/>
      <c r="MY394" s="139"/>
      <c r="MZ394" s="139"/>
      <c r="NA394" s="139"/>
      <c r="NB394" s="139"/>
      <c r="NC394" s="139"/>
      <c r="ND394" s="139"/>
      <c r="NE394" s="139"/>
      <c r="NF394" s="139"/>
      <c r="NG394" s="139"/>
      <c r="NH394" s="139"/>
      <c r="NI394" s="139"/>
      <c r="NJ394" s="139"/>
      <c r="NK394" s="139"/>
      <c r="NL394" s="139"/>
      <c r="NM394" s="139"/>
      <c r="NN394" s="139"/>
      <c r="NO394" s="139"/>
      <c r="NP394" s="139"/>
      <c r="NQ394" s="139"/>
      <c r="NR394" s="139"/>
      <c r="NS394" s="139"/>
      <c r="NT394" s="139"/>
      <c r="NU394" s="139"/>
      <c r="NV394" s="139"/>
      <c r="NW394" s="139"/>
      <c r="NX394" s="139"/>
      <c r="NY394" s="139"/>
      <c r="NZ394" s="139"/>
      <c r="OA394" s="139"/>
      <c r="OB394" s="139"/>
      <c r="OC394" s="139"/>
      <c r="OD394" s="139"/>
      <c r="OE394" s="139"/>
      <c r="OF394" s="139"/>
      <c r="OG394" s="139"/>
      <c r="OH394" s="139"/>
      <c r="OI394" s="139"/>
      <c r="OJ394" s="139"/>
      <c r="OK394" s="139"/>
      <c r="OL394" s="139"/>
      <c r="OM394" s="139"/>
      <c r="ON394" s="139"/>
      <c r="OO394" s="139"/>
      <c r="OP394" s="139"/>
      <c r="OQ394" s="139"/>
      <c r="OR394" s="139"/>
      <c r="OS394" s="139"/>
      <c r="OT394" s="139"/>
      <c r="OU394" s="139"/>
      <c r="OV394" s="139"/>
      <c r="OW394" s="139"/>
      <c r="OX394" s="139"/>
      <c r="OY394" s="139"/>
      <c r="OZ394" s="139"/>
      <c r="PA394" s="139"/>
      <c r="PB394" s="139"/>
      <c r="PC394" s="139"/>
      <c r="PD394" s="139"/>
      <c r="PE394" s="139"/>
      <c r="PF394" s="139"/>
      <c r="PG394" s="139"/>
      <c r="PH394" s="139"/>
      <c r="PI394" s="139"/>
      <c r="PJ394" s="139"/>
      <c r="PK394" s="139"/>
      <c r="PL394" s="139"/>
      <c r="PM394" s="139"/>
      <c r="PN394" s="139"/>
      <c r="PO394" s="139"/>
      <c r="PP394" s="139"/>
      <c r="PQ394" s="139"/>
      <c r="PR394" s="139"/>
      <c r="PS394" s="139"/>
      <c r="PT394" s="139"/>
      <c r="PU394" s="139"/>
      <c r="PV394" s="139"/>
      <c r="PW394" s="139"/>
      <c r="PX394" s="139"/>
      <c r="PY394" s="139"/>
      <c r="PZ394" s="139"/>
      <c r="QA394" s="139"/>
      <c r="QB394" s="139"/>
      <c r="QC394" s="139"/>
      <c r="QD394" s="139"/>
      <c r="QE394" s="139"/>
      <c r="QF394" s="139"/>
      <c r="QG394" s="139"/>
      <c r="QH394" s="139"/>
      <c r="QI394" s="139"/>
      <c r="QJ394" s="139"/>
      <c r="QK394" s="139"/>
      <c r="QL394" s="139"/>
      <c r="QM394" s="139"/>
      <c r="QN394" s="139"/>
      <c r="QO394" s="139"/>
      <c r="QP394" s="139"/>
      <c r="QQ394" s="139"/>
      <c r="QR394" s="139"/>
      <c r="QS394" s="139"/>
      <c r="QT394" s="139"/>
      <c r="QU394" s="139"/>
      <c r="QV394" s="139"/>
      <c r="QW394" s="139"/>
      <c r="QX394" s="139"/>
      <c r="QY394" s="139"/>
      <c r="QZ394" s="139"/>
      <c r="RA394" s="139"/>
      <c r="RB394" s="139"/>
      <c r="RC394" s="139"/>
      <c r="RD394" s="139"/>
      <c r="RE394" s="139"/>
      <c r="RF394" s="139"/>
      <c r="RG394" s="139"/>
      <c r="RH394" s="139"/>
      <c r="RI394" s="139"/>
      <c r="RJ394" s="139"/>
      <c r="RK394" s="139"/>
      <c r="RL394" s="139"/>
      <c r="RM394" s="139"/>
      <c r="RN394" s="139"/>
      <c r="RO394" s="139"/>
      <c r="RP394" s="139"/>
      <c r="RQ394" s="139"/>
      <c r="RR394" s="139"/>
      <c r="RS394" s="139"/>
      <c r="RT394" s="139"/>
      <c r="RU394" s="139"/>
      <c r="RV394" s="139"/>
      <c r="RW394" s="139"/>
      <c r="RX394" s="139"/>
      <c r="RY394" s="139"/>
      <c r="RZ394" s="139"/>
      <c r="SA394" s="139"/>
      <c r="SB394" s="139"/>
      <c r="SC394" s="139"/>
      <c r="SD394" s="139"/>
      <c r="SE394" s="139"/>
      <c r="SF394" s="139"/>
      <c r="SG394" s="139"/>
      <c r="SH394" s="139"/>
      <c r="SI394" s="139"/>
      <c r="SJ394" s="139"/>
      <c r="SK394" s="139"/>
      <c r="SL394" s="139"/>
      <c r="SM394" s="139"/>
      <c r="SN394" s="139"/>
      <c r="SO394" s="139"/>
      <c r="SP394" s="139"/>
      <c r="SQ394" s="139"/>
      <c r="SR394" s="139"/>
      <c r="SS394" s="139"/>
      <c r="ST394" s="139"/>
      <c r="SU394" s="139"/>
      <c r="SV394" s="139"/>
      <c r="SW394" s="139"/>
      <c r="SX394" s="139"/>
      <c r="SY394" s="139"/>
      <c r="SZ394" s="139"/>
      <c r="TA394" s="139"/>
      <c r="TB394" s="139"/>
      <c r="TC394" s="139"/>
      <c r="TD394" s="139"/>
      <c r="TE394" s="139"/>
      <c r="TF394" s="139"/>
      <c r="TG394" s="139"/>
      <c r="TH394" s="139"/>
      <c r="TI394" s="139"/>
      <c r="TJ394" s="139"/>
      <c r="TK394" s="139"/>
      <c r="TL394" s="139"/>
      <c r="TM394" s="139"/>
      <c r="TN394" s="139"/>
      <c r="TO394" s="139"/>
      <c r="TP394" s="139"/>
      <c r="TQ394" s="139"/>
      <c r="TR394" s="139"/>
      <c r="TS394" s="139"/>
      <c r="TT394" s="139"/>
      <c r="TU394" s="139"/>
      <c r="TV394" s="139"/>
      <c r="TW394" s="139"/>
      <c r="TX394" s="139"/>
      <c r="TY394" s="139"/>
      <c r="TZ394" s="139"/>
      <c r="UA394" s="139"/>
      <c r="UB394" s="139"/>
      <c r="UC394" s="139"/>
      <c r="UD394" s="139"/>
      <c r="UE394" s="139"/>
      <c r="UF394" s="139"/>
      <c r="UG394" s="139"/>
      <c r="UH394" s="139"/>
      <c r="UI394" s="139"/>
      <c r="UJ394" s="139"/>
      <c r="UK394" s="139"/>
      <c r="UL394" s="139"/>
      <c r="UM394" s="139"/>
      <c r="UN394" s="139"/>
      <c r="UO394" s="139"/>
      <c r="UP394" s="139"/>
      <c r="UQ394" s="139"/>
      <c r="UR394" s="139"/>
      <c r="US394" s="139"/>
      <c r="UT394" s="139"/>
      <c r="UU394" s="139"/>
      <c r="UV394" s="139"/>
      <c r="UW394" s="139"/>
      <c r="UX394" s="139"/>
      <c r="UY394" s="139"/>
      <c r="UZ394" s="139"/>
      <c r="VA394" s="139"/>
      <c r="VB394" s="139"/>
      <c r="VC394" s="139"/>
      <c r="VD394" s="139"/>
      <c r="VE394" s="139"/>
      <c r="VF394" s="139"/>
      <c r="VG394" s="139"/>
      <c r="VH394" s="139"/>
      <c r="VI394" s="139"/>
      <c r="VJ394" s="139"/>
      <c r="VK394" s="139"/>
      <c r="VL394" s="139"/>
      <c r="VM394" s="139"/>
      <c r="VN394" s="139"/>
      <c r="VO394" s="139"/>
      <c r="VP394" s="139"/>
      <c r="VQ394" s="139"/>
      <c r="VR394" s="139"/>
      <c r="VS394" s="139"/>
      <c r="VT394" s="139"/>
      <c r="VU394" s="139"/>
      <c r="VV394" s="139"/>
      <c r="VW394" s="139"/>
      <c r="VX394" s="139"/>
      <c r="VY394" s="139"/>
      <c r="VZ394" s="139"/>
      <c r="WA394" s="139"/>
      <c r="WB394" s="139"/>
      <c r="WC394" s="139"/>
      <c r="WD394" s="139"/>
      <c r="WE394" s="139"/>
      <c r="WF394" s="139"/>
      <c r="WG394" s="139"/>
      <c r="WH394" s="139"/>
      <c r="WI394" s="139"/>
      <c r="WJ394" s="139"/>
      <c r="WK394" s="139"/>
      <c r="WL394" s="139"/>
      <c r="WM394" s="139"/>
      <c r="WN394" s="139"/>
      <c r="WO394" s="139"/>
      <c r="WP394" s="139"/>
      <c r="WQ394" s="139"/>
      <c r="WR394" s="139"/>
      <c r="WS394" s="139"/>
      <c r="WT394" s="139"/>
      <c r="WU394" s="139"/>
      <c r="WV394" s="139"/>
      <c r="WW394" s="139"/>
      <c r="WX394" s="139"/>
      <c r="WY394" s="139"/>
      <c r="WZ394" s="139"/>
      <c r="XA394" s="139"/>
      <c r="XB394" s="139"/>
      <c r="XC394" s="139"/>
      <c r="XD394" s="139"/>
      <c r="XE394" s="139"/>
      <c r="XF394" s="139"/>
      <c r="XG394" s="139"/>
      <c r="XH394" s="139"/>
      <c r="XI394" s="139"/>
      <c r="XJ394" s="139"/>
      <c r="XK394" s="139"/>
      <c r="XL394" s="139"/>
      <c r="XM394" s="139"/>
      <c r="XN394" s="139"/>
      <c r="XO394" s="139"/>
      <c r="XP394" s="139"/>
      <c r="XQ394" s="139"/>
      <c r="XR394" s="139"/>
      <c r="XS394" s="139"/>
      <c r="XT394" s="139"/>
      <c r="XU394" s="139"/>
      <c r="XV394" s="139"/>
      <c r="XW394" s="139"/>
      <c r="XX394" s="139"/>
      <c r="XY394" s="139"/>
      <c r="XZ394" s="139"/>
      <c r="YA394" s="139"/>
      <c r="YB394" s="139"/>
      <c r="YC394" s="139"/>
      <c r="YD394" s="139"/>
      <c r="YE394" s="139"/>
      <c r="YF394" s="139"/>
      <c r="YG394" s="139"/>
      <c r="YH394" s="139"/>
      <c r="YI394" s="139"/>
      <c r="YJ394" s="139"/>
      <c r="YK394" s="139"/>
      <c r="YL394" s="139"/>
      <c r="YM394" s="139"/>
      <c r="YN394" s="139"/>
      <c r="YO394" s="139"/>
      <c r="YP394" s="139"/>
      <c r="YQ394" s="139"/>
      <c r="YR394" s="139"/>
      <c r="YS394" s="139"/>
      <c r="YT394" s="139"/>
      <c r="YU394" s="139"/>
      <c r="YV394" s="139"/>
      <c r="YW394" s="139"/>
      <c r="YX394" s="139"/>
      <c r="YY394" s="139"/>
      <c r="YZ394" s="139"/>
      <c r="ZA394" s="139"/>
      <c r="ZB394" s="139"/>
      <c r="ZC394" s="139"/>
      <c r="ZD394" s="139"/>
      <c r="ZE394" s="139"/>
      <c r="ZF394" s="139"/>
      <c r="ZG394" s="139"/>
      <c r="ZH394" s="139"/>
      <c r="ZI394" s="139"/>
      <c r="ZJ394" s="139"/>
      <c r="ZK394" s="139"/>
      <c r="ZL394" s="139"/>
      <c r="ZM394" s="139"/>
      <c r="ZN394" s="139"/>
      <c r="ZO394" s="139"/>
      <c r="ZP394" s="139"/>
      <c r="ZQ394" s="139"/>
      <c r="ZR394" s="139"/>
      <c r="ZS394" s="139"/>
      <c r="ZT394" s="139"/>
      <c r="ZU394" s="139"/>
      <c r="ZV394" s="139"/>
      <c r="ZW394" s="139"/>
      <c r="ZX394" s="139"/>
      <c r="ZY394" s="139"/>
      <c r="ZZ394" s="139"/>
      <c r="AAA394" s="139"/>
      <c r="AAB394" s="139"/>
      <c r="AAC394" s="139"/>
      <c r="AAD394" s="139"/>
      <c r="AAE394" s="139"/>
      <c r="AAF394" s="139"/>
      <c r="AAG394" s="139"/>
      <c r="AAH394" s="139"/>
      <c r="AAI394" s="139"/>
      <c r="AAJ394" s="139"/>
      <c r="AAK394" s="139"/>
      <c r="AAL394" s="139"/>
      <c r="AAM394" s="139"/>
      <c r="AAN394" s="139"/>
      <c r="AAO394" s="139"/>
      <c r="AAP394" s="139"/>
      <c r="AAQ394" s="139"/>
      <c r="AAR394" s="139"/>
      <c r="AAS394" s="139"/>
      <c r="AAT394" s="139"/>
      <c r="AAU394" s="139"/>
      <c r="AAV394" s="139"/>
      <c r="AAW394" s="139"/>
      <c r="AAX394" s="139"/>
      <c r="AAY394" s="139"/>
      <c r="AAZ394" s="139"/>
      <c r="ABA394" s="139"/>
      <c r="ABB394" s="139"/>
      <c r="ABC394" s="139"/>
      <c r="ABD394" s="139"/>
      <c r="ABE394" s="139"/>
      <c r="ABF394" s="139"/>
      <c r="ABG394" s="139"/>
      <c r="ABH394" s="139"/>
      <c r="ABI394" s="139"/>
      <c r="ABJ394" s="139"/>
      <c r="ABK394" s="139"/>
      <c r="ABL394" s="139"/>
      <c r="ABM394" s="139"/>
      <c r="ABN394" s="139"/>
      <c r="ABO394" s="139"/>
      <c r="ABP394" s="139"/>
      <c r="ABQ394" s="139"/>
      <c r="ABR394" s="139"/>
      <c r="ABS394" s="139"/>
      <c r="ABT394" s="139"/>
      <c r="ABU394" s="139"/>
      <c r="ABV394" s="139"/>
      <c r="ABW394" s="139"/>
      <c r="ABX394" s="139"/>
      <c r="ABY394" s="139"/>
      <c r="ABZ394" s="139"/>
      <c r="ACA394" s="139"/>
      <c r="ACB394" s="139"/>
      <c r="ACC394" s="139"/>
      <c r="ACD394" s="139"/>
      <c r="ACE394" s="139"/>
      <c r="ACF394" s="139"/>
      <c r="ACG394" s="139"/>
      <c r="ACH394" s="139"/>
      <c r="ACI394" s="139"/>
      <c r="ACJ394" s="139"/>
      <c r="ACK394" s="139"/>
      <c r="ACL394" s="139"/>
      <c r="ACM394" s="139"/>
      <c r="ACN394" s="139"/>
      <c r="ACO394" s="139"/>
      <c r="ACP394" s="139"/>
      <c r="ACQ394" s="139"/>
      <c r="ACR394" s="139"/>
      <c r="ACS394" s="139"/>
      <c r="ACT394" s="139"/>
      <c r="ACU394" s="139"/>
      <c r="ACV394" s="139"/>
      <c r="ACW394" s="139"/>
      <c r="ACX394" s="139"/>
      <c r="ACY394" s="139"/>
      <c r="ACZ394" s="139"/>
      <c r="ADA394" s="139"/>
    </row>
    <row r="395" spans="1:781" s="1" customFormat="1" ht="39" customHeight="1" x14ac:dyDescent="0.3">
      <c r="A395" s="42">
        <v>3</v>
      </c>
      <c r="B395" s="46" t="s">
        <v>1070</v>
      </c>
      <c r="C395" s="24" t="s">
        <v>56</v>
      </c>
      <c r="D395" s="25" t="s">
        <v>176</v>
      </c>
      <c r="E395" s="25" t="s">
        <v>194</v>
      </c>
      <c r="F395" s="25"/>
      <c r="G395" s="81"/>
      <c r="H395" s="25">
        <v>1</v>
      </c>
      <c r="I395" s="25" t="s">
        <v>44</v>
      </c>
      <c r="J395" s="25" t="s">
        <v>100</v>
      </c>
      <c r="K395" s="27">
        <v>1941</v>
      </c>
      <c r="L395" s="93">
        <v>1941</v>
      </c>
      <c r="M395" s="29"/>
      <c r="N395" s="30"/>
      <c r="O395" s="30"/>
      <c r="P395" s="31" t="s">
        <v>32</v>
      </c>
      <c r="Q395" s="32" t="s">
        <v>1071</v>
      </c>
      <c r="R395" s="33" t="s">
        <v>293</v>
      </c>
      <c r="S395" s="34" t="str">
        <f t="shared" si="86"/>
        <v>Cu</v>
      </c>
      <c r="T395" s="35">
        <v>3500</v>
      </c>
      <c r="U395" s="35">
        <v>0.75</v>
      </c>
      <c r="V395" s="35">
        <v>0.35</v>
      </c>
      <c r="W395" s="35">
        <v>1.210732740464636</v>
      </c>
      <c r="X395" s="35">
        <v>1865</v>
      </c>
      <c r="Y395" s="35">
        <v>370</v>
      </c>
      <c r="Z395" s="35" t="s">
        <v>294</v>
      </c>
      <c r="AB395" s="36">
        <f t="shared" si="87"/>
        <v>0</v>
      </c>
      <c r="AC395" s="36">
        <f t="shared" si="88"/>
        <v>0</v>
      </c>
      <c r="AD395" s="36">
        <f t="shared" si="89"/>
        <v>0</v>
      </c>
      <c r="AE395" s="36">
        <f t="shared" si="90"/>
        <v>0</v>
      </c>
      <c r="AF395" s="37"/>
      <c r="AG395" s="37">
        <f>IF(A395=1,AE395,0)</f>
        <v>0</v>
      </c>
      <c r="AH395" s="37">
        <f>IF(A395=2,AE395,0)</f>
        <v>0</v>
      </c>
      <c r="AI395" s="37">
        <f>IF(A395=3,AE395,0)</f>
        <v>0</v>
      </c>
      <c r="AK395" s="137"/>
      <c r="AL395" s="137"/>
      <c r="AM395" s="137"/>
      <c r="AN395" s="137"/>
      <c r="AO395" s="137"/>
      <c r="AP395" s="137"/>
      <c r="AQ395" s="137"/>
      <c r="AR395" s="137"/>
      <c r="AS395" s="137"/>
      <c r="AT395" s="137"/>
      <c r="AU395" s="137"/>
      <c r="AV395" s="137"/>
      <c r="AW395" s="137"/>
      <c r="AX395" s="137"/>
      <c r="AY395" s="137"/>
      <c r="AZ395" s="137"/>
      <c r="BA395" s="137"/>
      <c r="BB395" s="137"/>
      <c r="BC395" s="137"/>
      <c r="BD395" s="137"/>
      <c r="BE395" s="137"/>
      <c r="BF395" s="137"/>
      <c r="BG395" s="137"/>
      <c r="BH395" s="137"/>
      <c r="BI395" s="137"/>
      <c r="BJ395" s="137"/>
      <c r="BK395" s="137"/>
      <c r="BL395" s="137"/>
      <c r="BM395" s="137"/>
      <c r="BN395" s="137"/>
      <c r="BO395" s="137"/>
      <c r="BP395" s="137"/>
      <c r="BQ395" s="137"/>
      <c r="BR395" s="137"/>
      <c r="BS395" s="137"/>
      <c r="BT395" s="137"/>
      <c r="BU395" s="137"/>
      <c r="BV395" s="137"/>
      <c r="BW395" s="137"/>
      <c r="BX395" s="137"/>
      <c r="BY395" s="137"/>
      <c r="BZ395" s="137"/>
      <c r="CA395" s="137"/>
      <c r="CB395" s="137"/>
      <c r="CC395" s="137"/>
      <c r="CD395" s="137"/>
      <c r="CE395" s="137"/>
      <c r="CF395" s="137"/>
      <c r="CG395" s="137"/>
      <c r="CH395" s="137"/>
      <c r="CI395" s="137"/>
      <c r="CJ395" s="137"/>
      <c r="CK395" s="137"/>
      <c r="CL395" s="137"/>
      <c r="CM395" s="137"/>
      <c r="CN395" s="137"/>
      <c r="CO395" s="137"/>
      <c r="CP395" s="137"/>
      <c r="CQ395" s="137"/>
      <c r="CR395" s="137"/>
      <c r="CS395" s="137"/>
      <c r="CT395" s="137"/>
      <c r="CU395" s="137"/>
      <c r="CV395" s="137"/>
      <c r="CW395" s="137"/>
      <c r="CX395" s="137"/>
      <c r="CY395" s="137"/>
      <c r="CZ395" s="137"/>
      <c r="DA395" s="137"/>
      <c r="DB395" s="137"/>
      <c r="DC395" s="137"/>
      <c r="DD395" s="137"/>
      <c r="DE395" s="137"/>
      <c r="DF395" s="137"/>
      <c r="DG395" s="137"/>
      <c r="DH395" s="137"/>
      <c r="DI395" s="137"/>
      <c r="DJ395" s="137"/>
      <c r="DK395" s="137"/>
      <c r="DL395" s="137"/>
      <c r="DM395" s="137"/>
      <c r="DN395" s="137"/>
      <c r="DO395" s="137"/>
      <c r="DP395" s="137"/>
      <c r="DQ395" s="137"/>
      <c r="DR395" s="137"/>
      <c r="DS395" s="137"/>
      <c r="DT395" s="137"/>
      <c r="DU395" s="137"/>
      <c r="DV395" s="137"/>
      <c r="DW395" s="137"/>
      <c r="DX395" s="137"/>
      <c r="DY395" s="137"/>
      <c r="DZ395" s="137"/>
      <c r="EA395" s="137"/>
      <c r="EB395" s="137"/>
      <c r="EC395" s="137"/>
      <c r="ED395" s="139"/>
      <c r="EE395" s="139"/>
      <c r="EF395" s="139"/>
      <c r="EG395" s="139"/>
      <c r="EH395" s="139"/>
      <c r="EI395" s="139"/>
      <c r="EJ395" s="139"/>
      <c r="EK395" s="139"/>
      <c r="EL395" s="139"/>
      <c r="EM395" s="139"/>
      <c r="EN395" s="139"/>
      <c r="EO395" s="139"/>
      <c r="EP395" s="139"/>
      <c r="EQ395" s="139"/>
      <c r="ER395" s="139"/>
      <c r="ES395" s="139"/>
      <c r="ET395" s="139"/>
      <c r="EU395" s="139"/>
      <c r="EV395" s="139"/>
      <c r="EW395" s="139"/>
      <c r="EX395" s="139"/>
      <c r="EY395" s="139"/>
      <c r="EZ395" s="139"/>
      <c r="FA395" s="139"/>
      <c r="FB395" s="139"/>
      <c r="FC395" s="139"/>
      <c r="FD395" s="139"/>
      <c r="FE395" s="139"/>
      <c r="FF395" s="139"/>
      <c r="FG395" s="139"/>
      <c r="FH395" s="139"/>
      <c r="FI395" s="139"/>
      <c r="FJ395" s="139"/>
      <c r="FK395" s="139"/>
      <c r="FL395" s="139"/>
      <c r="FM395" s="139"/>
      <c r="FN395" s="139"/>
      <c r="FO395" s="139"/>
      <c r="FP395" s="139"/>
      <c r="FQ395" s="139"/>
      <c r="FR395" s="139"/>
      <c r="FS395" s="139"/>
      <c r="FT395" s="139"/>
      <c r="FU395" s="139"/>
      <c r="FV395" s="139"/>
      <c r="FW395" s="139"/>
      <c r="FX395" s="139"/>
      <c r="FY395" s="139"/>
      <c r="FZ395" s="139"/>
      <c r="GA395" s="139"/>
      <c r="GB395" s="139"/>
      <c r="GC395" s="139"/>
      <c r="GD395" s="139"/>
      <c r="GE395" s="139"/>
      <c r="GF395" s="139"/>
      <c r="GG395" s="139"/>
      <c r="GH395" s="139"/>
      <c r="GI395" s="139"/>
      <c r="GJ395" s="139"/>
      <c r="GK395" s="139"/>
      <c r="GL395" s="139"/>
      <c r="GM395" s="139"/>
      <c r="GN395" s="139"/>
      <c r="GO395" s="139"/>
      <c r="GP395" s="139"/>
      <c r="GQ395" s="139"/>
      <c r="GR395" s="139"/>
      <c r="GS395" s="139"/>
      <c r="GT395" s="139"/>
      <c r="GU395" s="139"/>
      <c r="GV395" s="139"/>
      <c r="GW395" s="139"/>
      <c r="GX395" s="139"/>
      <c r="GY395" s="139"/>
      <c r="GZ395" s="139"/>
      <c r="HA395" s="139"/>
      <c r="HB395" s="139"/>
      <c r="HC395" s="139"/>
      <c r="HD395" s="139"/>
      <c r="HE395" s="139"/>
      <c r="HF395" s="139"/>
      <c r="HG395" s="139"/>
      <c r="HH395" s="139"/>
      <c r="HI395" s="139"/>
      <c r="HJ395" s="139"/>
      <c r="HK395" s="139"/>
      <c r="HL395" s="139"/>
      <c r="HM395" s="139"/>
      <c r="HN395" s="139"/>
      <c r="HO395" s="139"/>
      <c r="HP395" s="139"/>
      <c r="HQ395" s="139"/>
      <c r="HR395" s="139"/>
      <c r="HS395" s="139"/>
      <c r="HT395" s="139"/>
      <c r="HU395" s="139"/>
      <c r="HV395" s="139"/>
      <c r="HW395" s="139"/>
      <c r="HX395" s="139"/>
      <c r="HY395" s="139"/>
      <c r="HZ395" s="139"/>
      <c r="IA395" s="139"/>
      <c r="IB395" s="139"/>
      <c r="IC395" s="139"/>
      <c r="ID395" s="139"/>
      <c r="IE395" s="139"/>
      <c r="IF395" s="139"/>
      <c r="IG395" s="139"/>
      <c r="IH395" s="139"/>
      <c r="II395" s="139"/>
      <c r="IJ395" s="139"/>
      <c r="IK395" s="139"/>
      <c r="IL395" s="139"/>
      <c r="IM395" s="139"/>
      <c r="IN395" s="139"/>
      <c r="IO395" s="139"/>
      <c r="IP395" s="139"/>
      <c r="IQ395" s="139"/>
      <c r="IR395" s="139"/>
      <c r="IS395" s="139"/>
      <c r="IT395" s="139"/>
      <c r="IU395" s="139"/>
      <c r="IV395" s="139"/>
      <c r="IW395" s="139"/>
      <c r="IX395" s="139"/>
      <c r="IY395" s="139"/>
      <c r="IZ395" s="139"/>
      <c r="JA395" s="139"/>
      <c r="JB395" s="139"/>
      <c r="JC395" s="139"/>
      <c r="JD395" s="139"/>
      <c r="JE395" s="139"/>
      <c r="JF395" s="139"/>
      <c r="JG395" s="139"/>
      <c r="JH395" s="139"/>
      <c r="JI395" s="139"/>
      <c r="JJ395" s="139"/>
      <c r="JK395" s="139"/>
      <c r="JL395" s="139"/>
      <c r="JM395" s="139"/>
      <c r="JN395" s="139"/>
      <c r="JO395" s="139"/>
      <c r="JP395" s="139"/>
      <c r="JQ395" s="139"/>
      <c r="JR395" s="139"/>
      <c r="JS395" s="139"/>
      <c r="JT395" s="139"/>
      <c r="JU395" s="139"/>
      <c r="JV395" s="139"/>
      <c r="JW395" s="139"/>
      <c r="JX395" s="139"/>
      <c r="JY395" s="139"/>
      <c r="JZ395" s="139"/>
      <c r="KA395" s="139"/>
      <c r="KB395" s="139"/>
      <c r="KC395" s="139"/>
      <c r="KD395" s="139"/>
      <c r="KE395" s="139"/>
      <c r="KF395" s="139"/>
      <c r="KG395" s="139"/>
      <c r="KH395" s="139"/>
      <c r="KI395" s="139"/>
      <c r="KJ395" s="139"/>
      <c r="KK395" s="139"/>
      <c r="KL395" s="139"/>
      <c r="KM395" s="139"/>
      <c r="KN395" s="139"/>
      <c r="KO395" s="139"/>
      <c r="KP395" s="139"/>
      <c r="KQ395" s="139"/>
      <c r="KR395" s="139"/>
      <c r="KS395" s="139"/>
      <c r="KT395" s="139"/>
      <c r="KU395" s="139"/>
      <c r="KV395" s="139"/>
      <c r="KW395" s="139"/>
      <c r="KX395" s="139"/>
      <c r="KY395" s="139"/>
      <c r="KZ395" s="139"/>
      <c r="LA395" s="139"/>
      <c r="LB395" s="139"/>
      <c r="LC395" s="139"/>
      <c r="LD395" s="139"/>
      <c r="LE395" s="139"/>
      <c r="LF395" s="139"/>
      <c r="LG395" s="139"/>
      <c r="LH395" s="139"/>
      <c r="LI395" s="139"/>
      <c r="LJ395" s="139"/>
      <c r="LK395" s="139"/>
      <c r="LL395" s="139"/>
      <c r="LM395" s="139"/>
      <c r="LN395" s="139"/>
      <c r="LO395" s="139"/>
      <c r="LP395" s="139"/>
      <c r="LQ395" s="139"/>
      <c r="LR395" s="139"/>
      <c r="LS395" s="139"/>
      <c r="LT395" s="139"/>
      <c r="LU395" s="139"/>
      <c r="LV395" s="139"/>
      <c r="LW395" s="139"/>
      <c r="LX395" s="139"/>
      <c r="LY395" s="139"/>
      <c r="LZ395" s="139"/>
      <c r="MA395" s="139"/>
      <c r="MB395" s="139"/>
      <c r="MC395" s="139"/>
      <c r="MD395" s="139"/>
      <c r="ME395" s="139"/>
      <c r="MF395" s="139"/>
      <c r="MG395" s="139"/>
      <c r="MH395" s="139"/>
      <c r="MI395" s="139"/>
      <c r="MJ395" s="139"/>
      <c r="MK395" s="139"/>
      <c r="ML395" s="139"/>
      <c r="MM395" s="139"/>
      <c r="MN395" s="139"/>
      <c r="MO395" s="139"/>
      <c r="MP395" s="139"/>
      <c r="MQ395" s="139"/>
      <c r="MR395" s="139"/>
      <c r="MS395" s="139"/>
      <c r="MT395" s="139"/>
      <c r="MU395" s="139"/>
      <c r="MV395" s="139"/>
      <c r="MW395" s="139"/>
      <c r="MX395" s="139"/>
      <c r="MY395" s="139"/>
      <c r="MZ395" s="139"/>
      <c r="NA395" s="139"/>
      <c r="NB395" s="139"/>
      <c r="NC395" s="139"/>
      <c r="ND395" s="139"/>
      <c r="NE395" s="139"/>
      <c r="NF395" s="139"/>
      <c r="NG395" s="139"/>
      <c r="NH395" s="139"/>
      <c r="NI395" s="139"/>
      <c r="NJ395" s="139"/>
      <c r="NK395" s="139"/>
      <c r="NL395" s="139"/>
      <c r="NM395" s="139"/>
      <c r="NN395" s="139"/>
      <c r="NO395" s="139"/>
      <c r="NP395" s="139"/>
      <c r="NQ395" s="139"/>
      <c r="NR395" s="139"/>
      <c r="NS395" s="139"/>
      <c r="NT395" s="139"/>
      <c r="NU395" s="139"/>
      <c r="NV395" s="139"/>
      <c r="NW395" s="139"/>
      <c r="NX395" s="139"/>
      <c r="NY395" s="139"/>
      <c r="NZ395" s="139"/>
      <c r="OA395" s="139"/>
      <c r="OB395" s="139"/>
      <c r="OC395" s="139"/>
      <c r="OD395" s="139"/>
      <c r="OE395" s="139"/>
      <c r="OF395" s="139"/>
      <c r="OG395" s="139"/>
      <c r="OH395" s="139"/>
      <c r="OI395" s="139"/>
      <c r="OJ395" s="139"/>
      <c r="OK395" s="139"/>
      <c r="OL395" s="139"/>
      <c r="OM395" s="139"/>
      <c r="ON395" s="139"/>
      <c r="OO395" s="139"/>
      <c r="OP395" s="139"/>
      <c r="OQ395" s="139"/>
      <c r="OR395" s="139"/>
      <c r="OS395" s="139"/>
      <c r="OT395" s="139"/>
      <c r="OU395" s="139"/>
      <c r="OV395" s="139"/>
      <c r="OW395" s="139"/>
      <c r="OX395" s="139"/>
      <c r="OY395" s="139"/>
      <c r="OZ395" s="139"/>
      <c r="PA395" s="139"/>
      <c r="PB395" s="139"/>
      <c r="PC395" s="139"/>
      <c r="PD395" s="139"/>
      <c r="PE395" s="139"/>
      <c r="PF395" s="139"/>
      <c r="PG395" s="139"/>
      <c r="PH395" s="139"/>
      <c r="PI395" s="139"/>
      <c r="PJ395" s="139"/>
      <c r="PK395" s="139"/>
      <c r="PL395" s="139"/>
      <c r="PM395" s="139"/>
      <c r="PN395" s="139"/>
      <c r="PO395" s="139"/>
      <c r="PP395" s="139"/>
      <c r="PQ395" s="139"/>
      <c r="PR395" s="139"/>
      <c r="PS395" s="139"/>
      <c r="PT395" s="139"/>
      <c r="PU395" s="139"/>
      <c r="PV395" s="139"/>
      <c r="PW395" s="139"/>
      <c r="PX395" s="139"/>
      <c r="PY395" s="139"/>
      <c r="PZ395" s="139"/>
      <c r="QA395" s="139"/>
      <c r="QB395" s="139"/>
      <c r="QC395" s="139"/>
      <c r="QD395" s="139"/>
      <c r="QE395" s="139"/>
      <c r="QF395" s="139"/>
      <c r="QG395" s="139"/>
      <c r="QH395" s="139"/>
      <c r="QI395" s="139"/>
      <c r="QJ395" s="139"/>
      <c r="QK395" s="139"/>
      <c r="QL395" s="139"/>
      <c r="QM395" s="139"/>
      <c r="QN395" s="139"/>
      <c r="QO395" s="139"/>
      <c r="QP395" s="139"/>
      <c r="QQ395" s="139"/>
      <c r="QR395" s="139"/>
      <c r="QS395" s="139"/>
      <c r="QT395" s="139"/>
      <c r="QU395" s="139"/>
      <c r="QV395" s="139"/>
      <c r="QW395" s="139"/>
      <c r="QX395" s="139"/>
      <c r="QY395" s="139"/>
      <c r="QZ395" s="139"/>
      <c r="RA395" s="139"/>
      <c r="RB395" s="139"/>
      <c r="RC395" s="139"/>
      <c r="RD395" s="139"/>
      <c r="RE395" s="139"/>
      <c r="RF395" s="139"/>
      <c r="RG395" s="139"/>
      <c r="RH395" s="139"/>
      <c r="RI395" s="139"/>
      <c r="RJ395" s="139"/>
      <c r="RK395" s="139"/>
      <c r="RL395" s="139"/>
      <c r="RM395" s="139"/>
      <c r="RN395" s="139"/>
      <c r="RO395" s="139"/>
      <c r="RP395" s="139"/>
      <c r="RQ395" s="139"/>
      <c r="RR395" s="139"/>
      <c r="RS395" s="139"/>
      <c r="RT395" s="139"/>
      <c r="RU395" s="139"/>
      <c r="RV395" s="139"/>
      <c r="RW395" s="139"/>
      <c r="RX395" s="139"/>
      <c r="RY395" s="139"/>
      <c r="RZ395" s="139"/>
      <c r="SA395" s="139"/>
      <c r="SB395" s="139"/>
      <c r="SC395" s="139"/>
      <c r="SD395" s="139"/>
      <c r="SE395" s="139"/>
      <c r="SF395" s="139"/>
      <c r="SG395" s="139"/>
      <c r="SH395" s="139"/>
      <c r="SI395" s="139"/>
      <c r="SJ395" s="139"/>
      <c r="SK395" s="139"/>
      <c r="SL395" s="139"/>
      <c r="SM395" s="139"/>
      <c r="SN395" s="139"/>
      <c r="SO395" s="139"/>
      <c r="SP395" s="139"/>
      <c r="SQ395" s="139"/>
      <c r="SR395" s="139"/>
      <c r="SS395" s="139"/>
      <c r="ST395" s="139"/>
      <c r="SU395" s="139"/>
      <c r="SV395" s="139"/>
      <c r="SW395" s="139"/>
      <c r="SX395" s="139"/>
      <c r="SY395" s="139"/>
      <c r="SZ395" s="139"/>
      <c r="TA395" s="139"/>
      <c r="TB395" s="139"/>
      <c r="TC395" s="139"/>
      <c r="TD395" s="139"/>
      <c r="TE395" s="139"/>
      <c r="TF395" s="139"/>
      <c r="TG395" s="139"/>
      <c r="TH395" s="139"/>
      <c r="TI395" s="139"/>
      <c r="TJ395" s="139"/>
      <c r="TK395" s="139"/>
      <c r="TL395" s="139"/>
      <c r="TM395" s="139"/>
      <c r="TN395" s="139"/>
      <c r="TO395" s="139"/>
      <c r="TP395" s="139"/>
      <c r="TQ395" s="139"/>
      <c r="TR395" s="139"/>
      <c r="TS395" s="139"/>
      <c r="TT395" s="139"/>
      <c r="TU395" s="139"/>
      <c r="TV395" s="139"/>
      <c r="TW395" s="139"/>
      <c r="TX395" s="139"/>
      <c r="TY395" s="139"/>
      <c r="TZ395" s="139"/>
      <c r="UA395" s="139"/>
      <c r="UB395" s="139"/>
      <c r="UC395" s="139"/>
      <c r="UD395" s="139"/>
      <c r="UE395" s="139"/>
      <c r="UF395" s="139"/>
      <c r="UG395" s="139"/>
      <c r="UH395" s="139"/>
      <c r="UI395" s="139"/>
      <c r="UJ395" s="139"/>
      <c r="UK395" s="139"/>
      <c r="UL395" s="139"/>
      <c r="UM395" s="139"/>
      <c r="UN395" s="139"/>
      <c r="UO395" s="139"/>
      <c r="UP395" s="139"/>
      <c r="UQ395" s="139"/>
      <c r="UR395" s="139"/>
      <c r="US395" s="139"/>
      <c r="UT395" s="139"/>
      <c r="UU395" s="139"/>
      <c r="UV395" s="139"/>
      <c r="UW395" s="139"/>
      <c r="UX395" s="139"/>
      <c r="UY395" s="139"/>
      <c r="UZ395" s="139"/>
      <c r="VA395" s="139"/>
      <c r="VB395" s="139"/>
      <c r="VC395" s="139"/>
      <c r="VD395" s="139"/>
      <c r="VE395" s="139"/>
      <c r="VF395" s="139"/>
      <c r="VG395" s="139"/>
      <c r="VH395" s="139"/>
      <c r="VI395" s="139"/>
      <c r="VJ395" s="139"/>
      <c r="VK395" s="139"/>
      <c r="VL395" s="139"/>
      <c r="VM395" s="139"/>
      <c r="VN395" s="139"/>
      <c r="VO395" s="139"/>
      <c r="VP395" s="139"/>
      <c r="VQ395" s="139"/>
      <c r="VR395" s="139"/>
      <c r="VS395" s="139"/>
      <c r="VT395" s="139"/>
      <c r="VU395" s="139"/>
      <c r="VV395" s="139"/>
      <c r="VW395" s="139"/>
      <c r="VX395" s="139"/>
      <c r="VY395" s="139"/>
      <c r="VZ395" s="139"/>
      <c r="WA395" s="139"/>
      <c r="WB395" s="139"/>
      <c r="WC395" s="139"/>
      <c r="WD395" s="139"/>
      <c r="WE395" s="139"/>
      <c r="WF395" s="139"/>
      <c r="WG395" s="139"/>
      <c r="WH395" s="139"/>
      <c r="WI395" s="139"/>
      <c r="WJ395" s="139"/>
      <c r="WK395" s="139"/>
      <c r="WL395" s="139"/>
      <c r="WM395" s="139"/>
      <c r="WN395" s="139"/>
      <c r="WO395" s="139"/>
      <c r="WP395" s="139"/>
      <c r="WQ395" s="139"/>
      <c r="WR395" s="139"/>
      <c r="WS395" s="139"/>
      <c r="WT395" s="139"/>
      <c r="WU395" s="139"/>
      <c r="WV395" s="139"/>
      <c r="WW395" s="139"/>
      <c r="WX395" s="139"/>
      <c r="WY395" s="139"/>
      <c r="WZ395" s="139"/>
      <c r="XA395" s="139"/>
      <c r="XB395" s="139"/>
      <c r="XC395" s="139"/>
      <c r="XD395" s="139"/>
      <c r="XE395" s="139"/>
      <c r="XF395" s="139"/>
      <c r="XG395" s="139"/>
      <c r="XH395" s="139"/>
      <c r="XI395" s="139"/>
      <c r="XJ395" s="139"/>
      <c r="XK395" s="139"/>
      <c r="XL395" s="139"/>
      <c r="XM395" s="139"/>
      <c r="XN395" s="139"/>
      <c r="XO395" s="139"/>
      <c r="XP395" s="139"/>
      <c r="XQ395" s="139"/>
      <c r="XR395" s="139"/>
      <c r="XS395" s="139"/>
      <c r="XT395" s="139"/>
      <c r="XU395" s="139"/>
      <c r="XV395" s="139"/>
      <c r="XW395" s="139"/>
      <c r="XX395" s="139"/>
      <c r="XY395" s="139"/>
      <c r="XZ395" s="139"/>
      <c r="YA395" s="139"/>
      <c r="YB395" s="139"/>
      <c r="YC395" s="139"/>
      <c r="YD395" s="139"/>
      <c r="YE395" s="139"/>
      <c r="YF395" s="139"/>
      <c r="YG395" s="139"/>
      <c r="YH395" s="139"/>
      <c r="YI395" s="139"/>
      <c r="YJ395" s="139"/>
      <c r="YK395" s="139"/>
      <c r="YL395" s="139"/>
      <c r="YM395" s="139"/>
      <c r="YN395" s="139"/>
      <c r="YO395" s="139"/>
      <c r="YP395" s="139"/>
      <c r="YQ395" s="139"/>
      <c r="YR395" s="139"/>
      <c r="YS395" s="139"/>
      <c r="YT395" s="139"/>
      <c r="YU395" s="139"/>
      <c r="YV395" s="139"/>
      <c r="YW395" s="139"/>
      <c r="YX395" s="139"/>
      <c r="YY395" s="139"/>
      <c r="YZ395" s="139"/>
      <c r="ZA395" s="139"/>
      <c r="ZB395" s="139"/>
      <c r="ZC395" s="139"/>
      <c r="ZD395" s="139"/>
      <c r="ZE395" s="139"/>
      <c r="ZF395" s="139"/>
      <c r="ZG395" s="139"/>
      <c r="ZH395" s="139"/>
      <c r="ZI395" s="139"/>
      <c r="ZJ395" s="139"/>
      <c r="ZK395" s="139"/>
      <c r="ZL395" s="139"/>
      <c r="ZM395" s="139"/>
      <c r="ZN395" s="139"/>
      <c r="ZO395" s="139"/>
      <c r="ZP395" s="139"/>
      <c r="ZQ395" s="139"/>
      <c r="ZR395" s="139"/>
      <c r="ZS395" s="139"/>
      <c r="ZT395" s="139"/>
      <c r="ZU395" s="139"/>
      <c r="ZV395" s="139"/>
      <c r="ZW395" s="139"/>
      <c r="ZX395" s="139"/>
      <c r="ZY395" s="139"/>
      <c r="ZZ395" s="139"/>
      <c r="AAA395" s="139"/>
      <c r="AAB395" s="139"/>
      <c r="AAC395" s="139"/>
      <c r="AAD395" s="139"/>
      <c r="AAE395" s="139"/>
      <c r="AAF395" s="139"/>
      <c r="AAG395" s="139"/>
      <c r="AAH395" s="139"/>
      <c r="AAI395" s="139"/>
      <c r="AAJ395" s="139"/>
      <c r="AAK395" s="139"/>
      <c r="AAL395" s="139"/>
      <c r="AAM395" s="139"/>
      <c r="AAN395" s="139"/>
      <c r="AAO395" s="139"/>
      <c r="AAP395" s="139"/>
      <c r="AAQ395" s="139"/>
      <c r="AAR395" s="139"/>
      <c r="AAS395" s="139"/>
      <c r="AAT395" s="139"/>
      <c r="AAU395" s="139"/>
      <c r="AAV395" s="139"/>
      <c r="AAW395" s="139"/>
      <c r="AAX395" s="139"/>
      <c r="AAY395" s="139"/>
      <c r="AAZ395" s="139"/>
      <c r="ABA395" s="139"/>
      <c r="ABB395" s="139"/>
      <c r="ABC395" s="139"/>
      <c r="ABD395" s="139"/>
      <c r="ABE395" s="139"/>
      <c r="ABF395" s="139"/>
      <c r="ABG395" s="139"/>
      <c r="ABH395" s="139"/>
      <c r="ABI395" s="139"/>
      <c r="ABJ395" s="139"/>
      <c r="ABK395" s="139"/>
      <c r="ABL395" s="139"/>
      <c r="ABM395" s="139"/>
      <c r="ABN395" s="139"/>
      <c r="ABO395" s="139"/>
      <c r="ABP395" s="139"/>
      <c r="ABQ395" s="139"/>
      <c r="ABR395" s="139"/>
      <c r="ABS395" s="139"/>
      <c r="ABT395" s="139"/>
      <c r="ABU395" s="139"/>
      <c r="ABV395" s="139"/>
      <c r="ABW395" s="139"/>
      <c r="ABX395" s="139"/>
      <c r="ABY395" s="139"/>
      <c r="ABZ395" s="139"/>
      <c r="ACA395" s="139"/>
      <c r="ACB395" s="139"/>
      <c r="ACC395" s="139"/>
      <c r="ACD395" s="139"/>
      <c r="ACE395" s="139"/>
      <c r="ACF395" s="139"/>
      <c r="ACG395" s="139"/>
      <c r="ACH395" s="139"/>
      <c r="ACI395" s="139"/>
      <c r="ACJ395" s="139"/>
      <c r="ACK395" s="139"/>
      <c r="ACL395" s="139"/>
      <c r="ACM395" s="139"/>
      <c r="ACN395" s="139"/>
      <c r="ACO395" s="139"/>
      <c r="ACP395" s="139"/>
      <c r="ACQ395" s="139"/>
      <c r="ACR395" s="139"/>
      <c r="ACS395" s="139"/>
      <c r="ACT395" s="139"/>
      <c r="ACU395" s="139"/>
      <c r="ACV395" s="139"/>
      <c r="ACW395" s="139"/>
      <c r="ACX395" s="139"/>
      <c r="ACY395" s="139"/>
      <c r="ACZ395" s="139"/>
      <c r="ADA395" s="139"/>
    </row>
    <row r="396" spans="1:781" customFormat="1" ht="24" x14ac:dyDescent="0.3">
      <c r="A396" s="42">
        <v>3</v>
      </c>
      <c r="B396" s="46" t="s">
        <v>1072</v>
      </c>
      <c r="C396" s="24" t="s">
        <v>640</v>
      </c>
      <c r="D396" s="25" t="s">
        <v>176</v>
      </c>
      <c r="E396" s="25" t="s">
        <v>194</v>
      </c>
      <c r="F396" s="25">
        <v>15</v>
      </c>
      <c r="G396" s="81"/>
      <c r="H396" s="25">
        <v>1</v>
      </c>
      <c r="I396" s="25" t="s">
        <v>44</v>
      </c>
      <c r="J396" s="25" t="s">
        <v>114</v>
      </c>
      <c r="K396" s="27">
        <v>1940</v>
      </c>
      <c r="L396" s="93">
        <v>1940</v>
      </c>
      <c r="M396" s="29"/>
      <c r="N396" s="30"/>
      <c r="O396" s="30"/>
      <c r="P396" s="31" t="s">
        <v>32</v>
      </c>
      <c r="Q396" s="32" t="s">
        <v>1073</v>
      </c>
      <c r="R396" s="33"/>
      <c r="S396" s="34" t="str">
        <f t="shared" si="86"/>
        <v>Pb</v>
      </c>
      <c r="T396" s="35"/>
      <c r="U396" s="35"/>
      <c r="V396" s="35"/>
      <c r="W396" s="35"/>
      <c r="X396" s="35"/>
      <c r="Y396" s="35"/>
      <c r="Z396" s="35"/>
      <c r="AA396" s="1"/>
      <c r="AB396" s="36">
        <f t="shared" si="87"/>
        <v>0</v>
      </c>
      <c r="AC396" s="36">
        <f t="shared" si="88"/>
        <v>0</v>
      </c>
      <c r="AD396" s="36">
        <f t="shared" si="89"/>
        <v>0</v>
      </c>
      <c r="AE396" s="36">
        <f t="shared" si="90"/>
        <v>0</v>
      </c>
      <c r="AF396" s="37"/>
      <c r="AG396" s="37">
        <f>IF(A396=1,AE396,0)</f>
        <v>0</v>
      </c>
      <c r="AH396" s="37">
        <f>IF(A396=2,AE396,0)</f>
        <v>0</v>
      </c>
      <c r="AI396" s="37">
        <f>IF(A396=3,AE396,0)</f>
        <v>0</v>
      </c>
      <c r="AJ396" s="1"/>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c r="BM396" s="137"/>
      <c r="BN396" s="137"/>
      <c r="BO396" s="137"/>
      <c r="BP396" s="137"/>
      <c r="BQ396" s="137"/>
      <c r="BR396" s="137"/>
      <c r="BS396" s="137"/>
      <c r="BT396" s="137"/>
      <c r="BU396" s="137"/>
      <c r="BV396" s="137"/>
      <c r="BW396" s="137"/>
      <c r="BX396" s="137"/>
      <c r="BY396" s="137"/>
      <c r="BZ396" s="137"/>
      <c r="CA396" s="137"/>
      <c r="CB396" s="137"/>
      <c r="CC396" s="137"/>
      <c r="CD396" s="137"/>
      <c r="CE396" s="137"/>
      <c r="CF396" s="137"/>
      <c r="CG396" s="137"/>
      <c r="CH396" s="137"/>
      <c r="CI396" s="137"/>
      <c r="CJ396" s="137"/>
      <c r="CK396" s="137"/>
      <c r="CL396" s="137"/>
      <c r="CM396" s="137"/>
      <c r="CN396" s="137"/>
      <c r="CO396" s="137"/>
      <c r="CP396" s="137"/>
      <c r="CQ396" s="137"/>
      <c r="CR396" s="137"/>
      <c r="CS396" s="137"/>
      <c r="CT396" s="137"/>
      <c r="CU396" s="137"/>
      <c r="CV396" s="137"/>
      <c r="CW396" s="137"/>
      <c r="CX396" s="137"/>
      <c r="CY396" s="137"/>
      <c r="CZ396" s="137"/>
      <c r="DA396" s="137"/>
      <c r="DB396" s="137"/>
      <c r="DC396" s="137"/>
      <c r="DD396" s="137"/>
      <c r="DE396" s="137"/>
      <c r="DF396" s="137"/>
      <c r="DG396" s="137"/>
      <c r="DH396" s="137"/>
      <c r="DI396" s="137"/>
      <c r="DJ396" s="137"/>
      <c r="DK396" s="137"/>
      <c r="DL396" s="137"/>
      <c r="DM396" s="137"/>
      <c r="DN396" s="137"/>
      <c r="DO396" s="137"/>
      <c r="DP396" s="137"/>
      <c r="DQ396" s="137"/>
      <c r="DR396" s="137"/>
      <c r="DS396" s="137"/>
      <c r="DT396" s="137"/>
      <c r="DU396" s="137"/>
      <c r="DV396" s="137"/>
      <c r="DW396" s="137"/>
      <c r="DX396" s="137"/>
      <c r="DY396" s="137"/>
      <c r="DZ396" s="137"/>
      <c r="EA396" s="137"/>
      <c r="EB396" s="137"/>
      <c r="EC396" s="137"/>
      <c r="ED396" s="122"/>
      <c r="EE396" s="122"/>
      <c r="EF396" s="122"/>
      <c r="EG396" s="122"/>
      <c r="EH396" s="122"/>
      <c r="EI396" s="122"/>
      <c r="EJ396" s="122"/>
      <c r="EK396" s="122"/>
      <c r="EL396" s="122"/>
      <c r="EM396" s="122"/>
      <c r="EN396" s="122"/>
      <c r="EO396" s="122"/>
      <c r="EP396" s="122"/>
      <c r="EQ396" s="122"/>
      <c r="ER396" s="122"/>
      <c r="ES396" s="122"/>
      <c r="ET396" s="122"/>
      <c r="EU396" s="122"/>
      <c r="EV396" s="122"/>
      <c r="EW396" s="122"/>
      <c r="EX396" s="122"/>
      <c r="EY396" s="122"/>
      <c r="EZ396" s="122"/>
      <c r="FA396" s="122"/>
      <c r="FB396" s="122"/>
      <c r="FC396" s="122"/>
      <c r="FD396" s="122"/>
      <c r="FE396" s="122"/>
      <c r="FF396" s="122"/>
      <c r="FG396" s="122"/>
      <c r="FH396" s="122"/>
      <c r="FI396" s="122"/>
      <c r="FJ396" s="122"/>
      <c r="FK396" s="122"/>
      <c r="FL396" s="122"/>
      <c r="FM396" s="122"/>
      <c r="FN396" s="122"/>
      <c r="FO396" s="122"/>
      <c r="FP396" s="122"/>
      <c r="FQ396" s="122"/>
      <c r="FR396" s="122"/>
      <c r="FS396" s="122"/>
      <c r="FT396" s="122"/>
      <c r="FU396" s="122"/>
      <c r="FV396" s="122"/>
      <c r="FW396" s="122"/>
      <c r="FX396" s="122"/>
      <c r="FY396" s="122"/>
      <c r="FZ396" s="122"/>
      <c r="GA396" s="122"/>
      <c r="GB396" s="122"/>
      <c r="GC396" s="122"/>
      <c r="GD396" s="122"/>
      <c r="GE396" s="122"/>
      <c r="GF396" s="122"/>
      <c r="GG396" s="122"/>
      <c r="GH396" s="122"/>
      <c r="GI396" s="122"/>
      <c r="GJ396" s="122"/>
      <c r="GK396" s="122"/>
      <c r="GL396" s="122"/>
      <c r="GM396" s="122"/>
      <c r="GN396" s="122"/>
      <c r="GO396" s="122"/>
      <c r="GP396" s="122"/>
      <c r="GQ396" s="122"/>
      <c r="GR396" s="122"/>
      <c r="GS396" s="122"/>
      <c r="GT396" s="122"/>
      <c r="GU396" s="122"/>
      <c r="GV396" s="122"/>
      <c r="GW396" s="122"/>
      <c r="GX396" s="122"/>
      <c r="GY396" s="122"/>
      <c r="GZ396" s="122"/>
      <c r="HA396" s="122"/>
      <c r="HB396" s="122"/>
      <c r="HC396" s="122"/>
      <c r="HD396" s="122"/>
      <c r="HE396" s="122"/>
      <c r="HF396" s="122"/>
      <c r="HG396" s="122"/>
      <c r="HH396" s="122"/>
      <c r="HI396" s="122"/>
      <c r="HJ396" s="122"/>
      <c r="HK396" s="122"/>
      <c r="HL396" s="122"/>
      <c r="HM396" s="122"/>
      <c r="HN396" s="122"/>
      <c r="HO396" s="122"/>
      <c r="HP396" s="122"/>
      <c r="HQ396" s="122"/>
      <c r="HR396" s="122"/>
      <c r="HS396" s="122"/>
      <c r="HT396" s="122"/>
      <c r="HU396" s="122"/>
      <c r="HV396" s="122"/>
      <c r="HW396" s="122"/>
      <c r="HX396" s="122"/>
      <c r="HY396" s="122"/>
      <c r="HZ396" s="122"/>
      <c r="IA396" s="122"/>
      <c r="IB396" s="122"/>
      <c r="IC396" s="122"/>
      <c r="ID396" s="122"/>
      <c r="IE396" s="122"/>
      <c r="IF396" s="122"/>
      <c r="IG396" s="122"/>
      <c r="IH396" s="122"/>
      <c r="II396" s="122"/>
      <c r="IJ396" s="122"/>
      <c r="IK396" s="122"/>
      <c r="IL396" s="122"/>
      <c r="IM396" s="122"/>
      <c r="IN396" s="122"/>
      <c r="IO396" s="122"/>
      <c r="IP396" s="122"/>
      <c r="IQ396" s="122"/>
      <c r="IR396" s="122"/>
      <c r="IS396" s="122"/>
      <c r="IT396" s="122"/>
      <c r="IU396" s="122"/>
      <c r="IV396" s="122"/>
      <c r="IW396" s="122"/>
      <c r="IX396" s="122"/>
      <c r="IY396" s="122"/>
      <c r="IZ396" s="122"/>
      <c r="JA396" s="122"/>
      <c r="JB396" s="122"/>
      <c r="JC396" s="122"/>
      <c r="JD396" s="122"/>
      <c r="JE396" s="122"/>
      <c r="JF396" s="122"/>
      <c r="JG396" s="122"/>
      <c r="JH396" s="122"/>
      <c r="JI396" s="122"/>
      <c r="JJ396" s="122"/>
      <c r="JK396" s="122"/>
      <c r="JL396" s="122"/>
      <c r="JM396" s="122"/>
      <c r="JN396" s="122"/>
      <c r="JO396" s="122"/>
      <c r="JP396" s="122"/>
      <c r="JQ396" s="122"/>
      <c r="JR396" s="122"/>
      <c r="JS396" s="122"/>
      <c r="JT396" s="122"/>
      <c r="JU396" s="122"/>
      <c r="JV396" s="122"/>
      <c r="JW396" s="122"/>
      <c r="JX396" s="122"/>
      <c r="JY396" s="122"/>
      <c r="JZ396" s="122"/>
      <c r="KA396" s="122"/>
      <c r="KB396" s="122"/>
      <c r="KC396" s="122"/>
      <c r="KD396" s="122"/>
      <c r="KE396" s="122"/>
      <c r="KF396" s="122"/>
      <c r="KG396" s="122"/>
      <c r="KH396" s="122"/>
      <c r="KI396" s="122"/>
      <c r="KJ396" s="122"/>
      <c r="KK396" s="122"/>
      <c r="KL396" s="122"/>
      <c r="KM396" s="122"/>
      <c r="KN396" s="122"/>
      <c r="KO396" s="122"/>
      <c r="KP396" s="122"/>
      <c r="KQ396" s="122"/>
      <c r="KR396" s="122"/>
      <c r="KS396" s="122"/>
      <c r="KT396" s="122"/>
      <c r="KU396" s="122"/>
      <c r="KV396" s="122"/>
      <c r="KW396" s="122"/>
      <c r="KX396" s="122"/>
      <c r="KY396" s="122"/>
      <c r="KZ396" s="122"/>
      <c r="LA396" s="122"/>
      <c r="LB396" s="122"/>
      <c r="LC396" s="122"/>
      <c r="LD396" s="122"/>
      <c r="LE396" s="122"/>
      <c r="LF396" s="122"/>
      <c r="LG396" s="122"/>
      <c r="LH396" s="122"/>
      <c r="LI396" s="122"/>
      <c r="LJ396" s="122"/>
      <c r="LK396" s="122"/>
      <c r="LL396" s="122"/>
      <c r="LM396" s="122"/>
      <c r="LN396" s="122"/>
      <c r="LO396" s="122"/>
      <c r="LP396" s="122"/>
      <c r="LQ396" s="122"/>
      <c r="LR396" s="122"/>
      <c r="LS396" s="122"/>
      <c r="LT396" s="122"/>
      <c r="LU396" s="122"/>
      <c r="LV396" s="122"/>
      <c r="LW396" s="122"/>
      <c r="LX396" s="122"/>
      <c r="LY396" s="122"/>
      <c r="LZ396" s="122"/>
      <c r="MA396" s="122"/>
      <c r="MB396" s="122"/>
      <c r="MC396" s="122"/>
      <c r="MD396" s="122"/>
      <c r="ME396" s="122"/>
      <c r="MF396" s="122"/>
      <c r="MG396" s="122"/>
      <c r="MH396" s="122"/>
      <c r="MI396" s="122"/>
      <c r="MJ396" s="122"/>
      <c r="MK396" s="122"/>
      <c r="ML396" s="122"/>
      <c r="MM396" s="122"/>
      <c r="MN396" s="122"/>
      <c r="MO396" s="122"/>
      <c r="MP396" s="122"/>
      <c r="MQ396" s="122"/>
      <c r="MR396" s="122"/>
      <c r="MS396" s="122"/>
      <c r="MT396" s="122"/>
      <c r="MU396" s="122"/>
      <c r="MV396" s="122"/>
      <c r="MW396" s="122"/>
      <c r="MX396" s="122"/>
      <c r="MY396" s="122"/>
      <c r="MZ396" s="122"/>
      <c r="NA396" s="122"/>
      <c r="NB396" s="122"/>
      <c r="NC396" s="122"/>
      <c r="ND396" s="122"/>
      <c r="NE396" s="122"/>
      <c r="NF396" s="122"/>
      <c r="NG396" s="122"/>
      <c r="NH396" s="122"/>
      <c r="NI396" s="122"/>
      <c r="NJ396" s="122"/>
      <c r="NK396" s="122"/>
      <c r="NL396" s="122"/>
      <c r="NM396" s="122"/>
      <c r="NN396" s="122"/>
      <c r="NO396" s="122"/>
      <c r="NP396" s="122"/>
      <c r="NQ396" s="122"/>
      <c r="NR396" s="122"/>
      <c r="NS396" s="122"/>
      <c r="NT396" s="122"/>
      <c r="NU396" s="122"/>
      <c r="NV396" s="122"/>
      <c r="NW396" s="122"/>
      <c r="NX396" s="122"/>
      <c r="NY396" s="122"/>
      <c r="NZ396" s="122"/>
      <c r="OA396" s="122"/>
      <c r="OB396" s="122"/>
      <c r="OC396" s="122"/>
      <c r="OD396" s="122"/>
      <c r="OE396" s="122"/>
      <c r="OF396" s="122"/>
      <c r="OG396" s="122"/>
      <c r="OH396" s="122"/>
      <c r="OI396" s="122"/>
      <c r="OJ396" s="122"/>
      <c r="OK396" s="122"/>
      <c r="OL396" s="122"/>
      <c r="OM396" s="122"/>
      <c r="ON396" s="122"/>
      <c r="OO396" s="122"/>
      <c r="OP396" s="122"/>
      <c r="OQ396" s="122"/>
      <c r="OR396" s="122"/>
      <c r="OS396" s="122"/>
      <c r="OT396" s="122"/>
      <c r="OU396" s="122"/>
      <c r="OV396" s="122"/>
      <c r="OW396" s="122"/>
      <c r="OX396" s="122"/>
      <c r="OY396" s="122"/>
      <c r="OZ396" s="122"/>
      <c r="PA396" s="122"/>
      <c r="PB396" s="122"/>
      <c r="PC396" s="122"/>
      <c r="PD396" s="122"/>
      <c r="PE396" s="122"/>
      <c r="PF396" s="122"/>
      <c r="PG396" s="122"/>
      <c r="PH396" s="122"/>
      <c r="PI396" s="122"/>
      <c r="PJ396" s="122"/>
      <c r="PK396" s="122"/>
      <c r="PL396" s="122"/>
      <c r="PM396" s="122"/>
      <c r="PN396" s="122"/>
      <c r="PO396" s="122"/>
      <c r="PP396" s="122"/>
      <c r="PQ396" s="122"/>
      <c r="PR396" s="122"/>
      <c r="PS396" s="122"/>
      <c r="PT396" s="122"/>
      <c r="PU396" s="122"/>
      <c r="PV396" s="122"/>
      <c r="PW396" s="122"/>
      <c r="PX396" s="122"/>
      <c r="PY396" s="122"/>
      <c r="PZ396" s="122"/>
      <c r="QA396" s="122"/>
      <c r="QB396" s="122"/>
      <c r="QC396" s="122"/>
      <c r="QD396" s="122"/>
      <c r="QE396" s="122"/>
      <c r="QF396" s="122"/>
      <c r="QG396" s="122"/>
      <c r="QH396" s="122"/>
      <c r="QI396" s="122"/>
      <c r="QJ396" s="122"/>
      <c r="QK396" s="122"/>
      <c r="QL396" s="122"/>
      <c r="QM396" s="122"/>
      <c r="QN396" s="122"/>
      <c r="QO396" s="122"/>
      <c r="QP396" s="122"/>
      <c r="QQ396" s="122"/>
      <c r="QR396" s="122"/>
      <c r="QS396" s="122"/>
      <c r="QT396" s="122"/>
      <c r="QU396" s="122"/>
      <c r="QV396" s="122"/>
      <c r="QW396" s="122"/>
      <c r="QX396" s="122"/>
      <c r="QY396" s="122"/>
      <c r="QZ396" s="122"/>
      <c r="RA396" s="122"/>
      <c r="RB396" s="122"/>
      <c r="RC396" s="122"/>
      <c r="RD396" s="122"/>
      <c r="RE396" s="122"/>
      <c r="RF396" s="122"/>
      <c r="RG396" s="122"/>
      <c r="RH396" s="122"/>
      <c r="RI396" s="122"/>
      <c r="RJ396" s="122"/>
      <c r="RK396" s="122"/>
      <c r="RL396" s="122"/>
      <c r="RM396" s="122"/>
      <c r="RN396" s="122"/>
      <c r="RO396" s="122"/>
      <c r="RP396" s="122"/>
      <c r="RQ396" s="122"/>
      <c r="RR396" s="122"/>
      <c r="RS396" s="122"/>
      <c r="RT396" s="122"/>
      <c r="RU396" s="122"/>
      <c r="RV396" s="122"/>
      <c r="RW396" s="122"/>
      <c r="RX396" s="122"/>
      <c r="RY396" s="122"/>
      <c r="RZ396" s="122"/>
      <c r="SA396" s="122"/>
      <c r="SB396" s="122"/>
      <c r="SC396" s="122"/>
      <c r="SD396" s="122"/>
      <c r="SE396" s="122"/>
      <c r="SF396" s="122"/>
      <c r="SG396" s="122"/>
      <c r="SH396" s="122"/>
      <c r="SI396" s="122"/>
      <c r="SJ396" s="122"/>
      <c r="SK396" s="122"/>
      <c r="SL396" s="122"/>
      <c r="SM396" s="122"/>
      <c r="SN396" s="122"/>
      <c r="SO396" s="122"/>
      <c r="SP396" s="122"/>
      <c r="SQ396" s="122"/>
      <c r="SR396" s="122"/>
      <c r="SS396" s="122"/>
      <c r="ST396" s="122"/>
      <c r="SU396" s="122"/>
      <c r="SV396" s="122"/>
      <c r="SW396" s="122"/>
      <c r="SX396" s="122"/>
      <c r="SY396" s="122"/>
      <c r="SZ396" s="122"/>
      <c r="TA396" s="122"/>
      <c r="TB396" s="122"/>
      <c r="TC396" s="122"/>
      <c r="TD396" s="122"/>
      <c r="TE396" s="122"/>
      <c r="TF396" s="122"/>
      <c r="TG396" s="122"/>
      <c r="TH396" s="122"/>
      <c r="TI396" s="122"/>
      <c r="TJ396" s="122"/>
      <c r="TK396" s="122"/>
      <c r="TL396" s="122"/>
      <c r="TM396" s="122"/>
      <c r="TN396" s="122"/>
      <c r="TO396" s="122"/>
      <c r="TP396" s="122"/>
      <c r="TQ396" s="122"/>
      <c r="TR396" s="122"/>
      <c r="TS396" s="122"/>
      <c r="TT396" s="122"/>
      <c r="TU396" s="122"/>
      <c r="TV396" s="122"/>
      <c r="TW396" s="122"/>
      <c r="TX396" s="122"/>
      <c r="TY396" s="122"/>
      <c r="TZ396" s="122"/>
      <c r="UA396" s="122"/>
      <c r="UB396" s="122"/>
      <c r="UC396" s="122"/>
      <c r="UD396" s="122"/>
      <c r="UE396" s="122"/>
      <c r="UF396" s="122"/>
      <c r="UG396" s="122"/>
      <c r="UH396" s="122"/>
      <c r="UI396" s="122"/>
      <c r="UJ396" s="122"/>
      <c r="UK396" s="122"/>
      <c r="UL396" s="122"/>
      <c r="UM396" s="122"/>
      <c r="UN396" s="122"/>
      <c r="UO396" s="122"/>
      <c r="UP396" s="122"/>
      <c r="UQ396" s="122"/>
      <c r="UR396" s="122"/>
      <c r="US396" s="122"/>
      <c r="UT396" s="122"/>
      <c r="UU396" s="122"/>
      <c r="UV396" s="122"/>
      <c r="UW396" s="122"/>
      <c r="UX396" s="122"/>
      <c r="UY396" s="122"/>
      <c r="UZ396" s="122"/>
      <c r="VA396" s="122"/>
      <c r="VB396" s="122"/>
      <c r="VC396" s="122"/>
      <c r="VD396" s="122"/>
      <c r="VE396" s="122"/>
      <c r="VF396" s="122"/>
      <c r="VG396" s="122"/>
      <c r="VH396" s="122"/>
      <c r="VI396" s="122"/>
      <c r="VJ396" s="122"/>
      <c r="VK396" s="122"/>
      <c r="VL396" s="122"/>
      <c r="VM396" s="122"/>
      <c r="VN396" s="122"/>
      <c r="VO396" s="122"/>
      <c r="VP396" s="122"/>
      <c r="VQ396" s="122"/>
      <c r="VR396" s="122"/>
      <c r="VS396" s="122"/>
      <c r="VT396" s="122"/>
      <c r="VU396" s="122"/>
      <c r="VV396" s="122"/>
      <c r="VW396" s="122"/>
      <c r="VX396" s="122"/>
      <c r="VY396" s="122"/>
      <c r="VZ396" s="122"/>
      <c r="WA396" s="122"/>
      <c r="WB396" s="122"/>
      <c r="WC396" s="122"/>
      <c r="WD396" s="122"/>
      <c r="WE396" s="122"/>
      <c r="WF396" s="122"/>
      <c r="WG396" s="122"/>
      <c r="WH396" s="122"/>
      <c r="WI396" s="122"/>
      <c r="WJ396" s="122"/>
      <c r="WK396" s="122"/>
      <c r="WL396" s="122"/>
      <c r="WM396" s="122"/>
      <c r="WN396" s="122"/>
      <c r="WO396" s="122"/>
      <c r="WP396" s="122"/>
      <c r="WQ396" s="122"/>
      <c r="WR396" s="122"/>
      <c r="WS396" s="122"/>
      <c r="WT396" s="122"/>
      <c r="WU396" s="122"/>
      <c r="WV396" s="122"/>
      <c r="WW396" s="122"/>
      <c r="WX396" s="122"/>
      <c r="WY396" s="122"/>
      <c r="WZ396" s="122"/>
      <c r="XA396" s="122"/>
      <c r="XB396" s="122"/>
      <c r="XC396" s="122"/>
      <c r="XD396" s="122"/>
      <c r="XE396" s="122"/>
      <c r="XF396" s="122"/>
      <c r="XG396" s="122"/>
      <c r="XH396" s="122"/>
      <c r="XI396" s="122"/>
      <c r="XJ396" s="122"/>
      <c r="XK396" s="122"/>
      <c r="XL396" s="122"/>
      <c r="XM396" s="122"/>
      <c r="XN396" s="122"/>
      <c r="XO396" s="122"/>
      <c r="XP396" s="122"/>
      <c r="XQ396" s="122"/>
      <c r="XR396" s="122"/>
      <c r="XS396" s="122"/>
      <c r="XT396" s="122"/>
      <c r="XU396" s="122"/>
      <c r="XV396" s="122"/>
      <c r="XW396" s="122"/>
      <c r="XX396" s="122"/>
      <c r="XY396" s="122"/>
      <c r="XZ396" s="122"/>
      <c r="YA396" s="122"/>
      <c r="YB396" s="122"/>
      <c r="YC396" s="122"/>
      <c r="YD396" s="122"/>
      <c r="YE396" s="122"/>
      <c r="YF396" s="122"/>
      <c r="YG396" s="122"/>
      <c r="YH396" s="122"/>
      <c r="YI396" s="122"/>
      <c r="YJ396" s="122"/>
      <c r="YK396" s="122"/>
      <c r="YL396" s="122"/>
      <c r="YM396" s="122"/>
      <c r="YN396" s="122"/>
      <c r="YO396" s="122"/>
      <c r="YP396" s="122"/>
      <c r="YQ396" s="122"/>
      <c r="YR396" s="122"/>
      <c r="YS396" s="122"/>
      <c r="YT396" s="122"/>
      <c r="YU396" s="122"/>
      <c r="YV396" s="122"/>
      <c r="YW396" s="122"/>
      <c r="YX396" s="122"/>
      <c r="YY396" s="122"/>
      <c r="YZ396" s="122"/>
      <c r="ZA396" s="122"/>
      <c r="ZB396" s="122"/>
      <c r="ZC396" s="122"/>
      <c r="ZD396" s="122"/>
      <c r="ZE396" s="122"/>
      <c r="ZF396" s="122"/>
      <c r="ZG396" s="122"/>
      <c r="ZH396" s="122"/>
      <c r="ZI396" s="122"/>
      <c r="ZJ396" s="122"/>
      <c r="ZK396" s="122"/>
      <c r="ZL396" s="122"/>
      <c r="ZM396" s="122"/>
      <c r="ZN396" s="122"/>
      <c r="ZO396" s="122"/>
      <c r="ZP396" s="122"/>
      <c r="ZQ396" s="122"/>
      <c r="ZR396" s="122"/>
      <c r="ZS396" s="122"/>
      <c r="ZT396" s="122"/>
      <c r="ZU396" s="122"/>
      <c r="ZV396" s="122"/>
      <c r="ZW396" s="122"/>
      <c r="ZX396" s="122"/>
      <c r="ZY396" s="122"/>
      <c r="ZZ396" s="122"/>
      <c r="AAA396" s="122"/>
      <c r="AAB396" s="122"/>
      <c r="AAC396" s="122"/>
      <c r="AAD396" s="122"/>
      <c r="AAE396" s="122"/>
      <c r="AAF396" s="122"/>
      <c r="AAG396" s="122"/>
      <c r="AAH396" s="122"/>
      <c r="AAI396" s="122"/>
      <c r="AAJ396" s="122"/>
      <c r="AAK396" s="122"/>
      <c r="AAL396" s="122"/>
      <c r="AAM396" s="122"/>
      <c r="AAN396" s="122"/>
      <c r="AAO396" s="122"/>
      <c r="AAP396" s="122"/>
      <c r="AAQ396" s="122"/>
      <c r="AAR396" s="122"/>
      <c r="AAS396" s="122"/>
      <c r="AAT396" s="122"/>
      <c r="AAU396" s="122"/>
      <c r="AAV396" s="122"/>
      <c r="AAW396" s="122"/>
      <c r="AAX396" s="122"/>
      <c r="AAY396" s="122"/>
      <c r="AAZ396" s="122"/>
      <c r="ABA396" s="122"/>
      <c r="ABB396" s="122"/>
      <c r="ABC396" s="122"/>
      <c r="ABD396" s="122"/>
      <c r="ABE396" s="122"/>
      <c r="ABF396" s="122"/>
      <c r="ABG396" s="122"/>
      <c r="ABH396" s="122"/>
      <c r="ABI396" s="122"/>
      <c r="ABJ396" s="122"/>
      <c r="ABK396" s="122"/>
      <c r="ABL396" s="122"/>
      <c r="ABM396" s="122"/>
      <c r="ABN396" s="122"/>
      <c r="ABO396" s="122"/>
      <c r="ABP396" s="122"/>
      <c r="ABQ396" s="122"/>
      <c r="ABR396" s="122"/>
      <c r="ABS396" s="122"/>
      <c r="ABT396" s="122"/>
      <c r="ABU396" s="122"/>
      <c r="ABV396" s="122"/>
      <c r="ABW396" s="122"/>
      <c r="ABX396" s="122"/>
      <c r="ABY396" s="122"/>
      <c r="ABZ396" s="122"/>
      <c r="ACA396" s="122"/>
      <c r="ACB396" s="122"/>
      <c r="ACC396" s="122"/>
      <c r="ACD396" s="122"/>
      <c r="ACE396" s="122"/>
      <c r="ACF396" s="122"/>
      <c r="ACG396" s="122"/>
      <c r="ACH396" s="122"/>
      <c r="ACI396" s="122"/>
      <c r="ACJ396" s="122"/>
      <c r="ACK396" s="122"/>
      <c r="ACL396" s="122"/>
      <c r="ACM396" s="122"/>
      <c r="ACN396" s="122"/>
      <c r="ACO396" s="122"/>
      <c r="ACP396" s="122"/>
      <c r="ACQ396" s="122"/>
      <c r="ACR396" s="122"/>
      <c r="ACS396" s="122"/>
      <c r="ACT396" s="122"/>
      <c r="ACU396" s="122"/>
      <c r="ACV396" s="122"/>
      <c r="ACW396" s="122"/>
      <c r="ACX396" s="122"/>
      <c r="ACY396" s="122"/>
      <c r="ACZ396" s="122"/>
      <c r="ADA396" s="122"/>
    </row>
    <row r="397" spans="1:781" ht="24" x14ac:dyDescent="0.3">
      <c r="A397" s="42">
        <v>3</v>
      </c>
      <c r="B397" s="98" t="s">
        <v>1074</v>
      </c>
      <c r="C397" s="99" t="s">
        <v>56</v>
      </c>
      <c r="D397" s="100" t="s">
        <v>176</v>
      </c>
      <c r="E397" s="100" t="s">
        <v>194</v>
      </c>
      <c r="F397" s="100"/>
      <c r="G397" s="50"/>
      <c r="H397" s="100">
        <v>1</v>
      </c>
      <c r="I397" s="100" t="s">
        <v>44</v>
      </c>
      <c r="J397" s="100" t="s">
        <v>100</v>
      </c>
      <c r="K397" s="101">
        <v>1939</v>
      </c>
      <c r="L397" s="118">
        <v>1939</v>
      </c>
      <c r="M397" s="103"/>
      <c r="N397" s="103"/>
      <c r="O397" s="54"/>
      <c r="P397" s="54" t="s">
        <v>32</v>
      </c>
      <c r="Q397" s="80" t="s">
        <v>1067</v>
      </c>
      <c r="R397" s="33"/>
      <c r="S397" s="34" t="str">
        <f t="shared" si="86"/>
        <v>Cu</v>
      </c>
      <c r="T397" s="35">
        <v>4</v>
      </c>
      <c r="U397" s="35"/>
      <c r="V397" s="35"/>
      <c r="W397" s="35"/>
      <c r="X397" s="35">
        <v>1882</v>
      </c>
      <c r="Y397" s="35"/>
      <c r="Z397" s="35" t="s">
        <v>524</v>
      </c>
      <c r="AA397" s="1"/>
      <c r="AB397" s="36">
        <f t="shared" si="87"/>
        <v>0</v>
      </c>
      <c r="AC397" s="36">
        <f t="shared" si="88"/>
        <v>0</v>
      </c>
      <c r="AD397" s="36">
        <f t="shared" si="89"/>
        <v>0</v>
      </c>
      <c r="AE397" s="36">
        <f t="shared" si="90"/>
        <v>0</v>
      </c>
      <c r="AF397" s="37"/>
      <c r="AG397" s="37">
        <f>IF(A397=1,AE397,0)</f>
        <v>0</v>
      </c>
      <c r="AH397" s="37">
        <f>IF(A397=2,AE397,0)</f>
        <v>0</v>
      </c>
      <c r="AI397" s="37">
        <f>IF(A397=3,AE397,0)</f>
        <v>0</v>
      </c>
      <c r="AK397" s="137"/>
      <c r="AL397" s="137"/>
      <c r="AM397" s="137"/>
      <c r="AN397" s="137"/>
      <c r="AO397" s="137"/>
      <c r="AP397" s="137"/>
      <c r="AQ397" s="137"/>
      <c r="AR397" s="137"/>
      <c r="AS397" s="137"/>
      <c r="AT397" s="137"/>
      <c r="AU397" s="137"/>
      <c r="AV397" s="137"/>
      <c r="AW397" s="137"/>
      <c r="AX397" s="137"/>
      <c r="AY397" s="137"/>
      <c r="AZ397" s="137"/>
      <c r="BA397" s="137"/>
      <c r="BB397" s="137"/>
      <c r="BC397" s="137"/>
      <c r="BD397" s="137"/>
      <c r="BE397" s="137"/>
      <c r="BF397" s="137"/>
      <c r="BG397" s="137"/>
      <c r="BH397" s="137"/>
      <c r="BI397" s="137"/>
      <c r="BJ397" s="137"/>
      <c r="BK397" s="137"/>
      <c r="BL397" s="137"/>
      <c r="BM397" s="137"/>
      <c r="BN397" s="137"/>
      <c r="BO397" s="137"/>
      <c r="BP397" s="137"/>
      <c r="BQ397" s="137"/>
      <c r="BR397" s="137"/>
      <c r="BS397" s="137"/>
      <c r="BT397" s="137"/>
      <c r="BU397" s="137"/>
      <c r="BV397" s="137"/>
      <c r="BW397" s="137"/>
      <c r="BX397" s="137"/>
      <c r="BY397" s="137"/>
      <c r="BZ397" s="137"/>
      <c r="CA397" s="137"/>
      <c r="CB397" s="137"/>
      <c r="CC397" s="137"/>
      <c r="CD397" s="137"/>
      <c r="CE397" s="137"/>
      <c r="CF397" s="137"/>
      <c r="CG397" s="137"/>
      <c r="CH397" s="137"/>
      <c r="CI397" s="137"/>
      <c r="CJ397" s="137"/>
      <c r="CK397" s="137"/>
      <c r="CL397" s="137"/>
      <c r="CM397" s="137"/>
      <c r="CN397" s="137"/>
      <c r="CO397" s="137"/>
      <c r="CP397" s="137"/>
      <c r="CQ397" s="137"/>
      <c r="CR397" s="137"/>
      <c r="CS397" s="137"/>
      <c r="CT397" s="137"/>
      <c r="CU397" s="137"/>
      <c r="CV397" s="137"/>
      <c r="CW397" s="137"/>
      <c r="CX397" s="137"/>
      <c r="CY397" s="137"/>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37"/>
      <c r="EA397" s="137"/>
      <c r="EB397" s="137"/>
      <c r="EC397" s="137"/>
      <c r="ED397" s="122"/>
      <c r="EE397" s="122"/>
      <c r="EF397" s="122"/>
      <c r="EG397" s="122"/>
      <c r="EH397" s="122"/>
      <c r="EI397" s="122"/>
      <c r="EJ397" s="122"/>
      <c r="EK397" s="122"/>
      <c r="EL397" s="122"/>
      <c r="EM397" s="122"/>
      <c r="EN397" s="122"/>
      <c r="EO397" s="122"/>
      <c r="EP397" s="122"/>
      <c r="EQ397" s="122"/>
      <c r="ER397" s="122"/>
      <c r="ES397" s="122"/>
      <c r="ET397" s="122"/>
      <c r="EU397" s="122"/>
      <c r="EV397" s="122"/>
      <c r="EW397" s="122"/>
      <c r="EX397" s="122"/>
      <c r="EY397" s="122"/>
      <c r="EZ397" s="122"/>
      <c r="FA397" s="122"/>
      <c r="FB397" s="122"/>
      <c r="FC397" s="122"/>
      <c r="FD397" s="122"/>
      <c r="FE397" s="122"/>
      <c r="FF397" s="122"/>
      <c r="FG397" s="122"/>
      <c r="FH397" s="122"/>
      <c r="FI397" s="122"/>
      <c r="FJ397" s="122"/>
      <c r="FK397" s="122"/>
      <c r="FL397" s="122"/>
      <c r="FM397" s="122"/>
      <c r="FN397" s="122"/>
      <c r="FO397" s="122"/>
      <c r="FP397" s="122"/>
      <c r="FQ397" s="122"/>
      <c r="FR397" s="122"/>
      <c r="FS397" s="122"/>
      <c r="FT397" s="122"/>
      <c r="FU397" s="122"/>
      <c r="FV397" s="122"/>
      <c r="FW397" s="122"/>
      <c r="FX397" s="122"/>
      <c r="FY397" s="122"/>
      <c r="FZ397" s="122"/>
      <c r="GA397" s="122"/>
      <c r="GB397" s="122"/>
      <c r="GC397" s="122"/>
      <c r="GD397" s="122"/>
      <c r="GE397" s="122"/>
      <c r="GF397" s="122"/>
      <c r="GG397" s="122"/>
      <c r="GH397" s="122"/>
      <c r="GI397" s="122"/>
      <c r="GJ397" s="122"/>
      <c r="GK397" s="122"/>
      <c r="GL397" s="122"/>
      <c r="GM397" s="122"/>
      <c r="GN397" s="122"/>
      <c r="GO397" s="122"/>
      <c r="GP397" s="122"/>
      <c r="GQ397" s="122"/>
      <c r="GR397" s="122"/>
      <c r="GS397" s="122"/>
      <c r="GT397" s="122"/>
      <c r="GU397" s="122"/>
      <c r="GV397" s="122"/>
      <c r="GW397" s="122"/>
      <c r="GX397" s="122"/>
      <c r="GY397" s="122"/>
      <c r="GZ397" s="122"/>
      <c r="HA397" s="122"/>
      <c r="HB397" s="122"/>
      <c r="HC397" s="122"/>
      <c r="HD397" s="122"/>
      <c r="HE397" s="122"/>
      <c r="HF397" s="122"/>
      <c r="HG397" s="122"/>
      <c r="HH397" s="122"/>
      <c r="HI397" s="122"/>
      <c r="HJ397" s="122"/>
      <c r="HK397" s="122"/>
      <c r="HL397" s="122"/>
      <c r="HM397" s="122"/>
      <c r="HN397" s="122"/>
      <c r="HO397" s="122"/>
      <c r="HP397" s="122"/>
      <c r="HQ397" s="122"/>
      <c r="HR397" s="122"/>
      <c r="HS397" s="122"/>
      <c r="HT397" s="122"/>
      <c r="HU397" s="122"/>
      <c r="HV397" s="122"/>
      <c r="HW397" s="122"/>
      <c r="HX397" s="122"/>
      <c r="HY397" s="122"/>
      <c r="HZ397" s="122"/>
      <c r="IA397" s="122"/>
      <c r="IB397" s="122"/>
      <c r="IC397" s="122"/>
      <c r="ID397" s="122"/>
      <c r="IE397" s="122"/>
      <c r="IF397" s="122"/>
      <c r="IG397" s="122"/>
      <c r="IH397" s="122"/>
      <c r="II397" s="122"/>
      <c r="IJ397" s="122"/>
      <c r="IK397" s="122"/>
      <c r="IL397" s="122"/>
      <c r="IM397" s="122"/>
      <c r="IN397" s="122"/>
      <c r="IO397" s="122"/>
      <c r="IP397" s="122"/>
      <c r="IQ397" s="122"/>
      <c r="IR397" s="122"/>
      <c r="IS397" s="122"/>
      <c r="IT397" s="122"/>
      <c r="IU397" s="122"/>
      <c r="IV397" s="122"/>
      <c r="IW397" s="122"/>
      <c r="IX397" s="122"/>
      <c r="IY397" s="122"/>
      <c r="IZ397" s="122"/>
      <c r="JA397" s="122"/>
      <c r="JB397" s="122"/>
      <c r="JC397" s="122"/>
      <c r="JD397" s="122"/>
      <c r="JE397" s="122"/>
      <c r="JF397" s="122"/>
      <c r="JG397" s="122"/>
      <c r="JH397" s="122"/>
      <c r="JI397" s="122"/>
      <c r="JJ397" s="122"/>
      <c r="JK397" s="122"/>
      <c r="JL397" s="122"/>
      <c r="JM397" s="122"/>
      <c r="JN397" s="122"/>
      <c r="JO397" s="122"/>
      <c r="JP397" s="122"/>
      <c r="JQ397" s="122"/>
      <c r="JR397" s="122"/>
      <c r="JS397" s="122"/>
      <c r="JT397" s="122"/>
      <c r="JU397" s="122"/>
      <c r="JV397" s="122"/>
      <c r="JW397" s="122"/>
      <c r="JX397" s="122"/>
      <c r="JY397" s="122"/>
      <c r="JZ397" s="122"/>
      <c r="KA397" s="122"/>
      <c r="KB397" s="122"/>
      <c r="KC397" s="122"/>
      <c r="KD397" s="122"/>
      <c r="KE397" s="122"/>
      <c r="KF397" s="122"/>
      <c r="KG397" s="122"/>
      <c r="KH397" s="122"/>
      <c r="KI397" s="122"/>
      <c r="KJ397" s="122"/>
      <c r="KK397" s="122"/>
      <c r="KL397" s="122"/>
      <c r="KM397" s="122"/>
      <c r="KN397" s="122"/>
      <c r="KO397" s="122"/>
      <c r="KP397" s="122"/>
      <c r="KQ397" s="122"/>
      <c r="KR397" s="122"/>
      <c r="KS397" s="122"/>
      <c r="KT397" s="122"/>
      <c r="KU397" s="122"/>
      <c r="KV397" s="122"/>
      <c r="KW397" s="122"/>
      <c r="KX397" s="122"/>
      <c r="KY397" s="122"/>
      <c r="KZ397" s="122"/>
      <c r="LA397" s="122"/>
      <c r="LB397" s="122"/>
      <c r="LC397" s="122"/>
      <c r="LD397" s="122"/>
      <c r="LE397" s="122"/>
      <c r="LF397" s="122"/>
      <c r="LG397" s="122"/>
      <c r="LH397" s="122"/>
      <c r="LI397" s="122"/>
      <c r="LJ397" s="122"/>
      <c r="LK397" s="122"/>
      <c r="LL397" s="122"/>
      <c r="LM397" s="122"/>
      <c r="LN397" s="122"/>
      <c r="LO397" s="122"/>
      <c r="LP397" s="122"/>
      <c r="LQ397" s="122"/>
      <c r="LR397" s="122"/>
      <c r="LS397" s="122"/>
      <c r="LT397" s="122"/>
      <c r="LU397" s="122"/>
      <c r="LV397" s="122"/>
      <c r="LW397" s="122"/>
      <c r="LX397" s="122"/>
      <c r="LY397" s="122"/>
      <c r="LZ397" s="122"/>
      <c r="MA397" s="122"/>
      <c r="MB397" s="122"/>
      <c r="MC397" s="122"/>
      <c r="MD397" s="122"/>
      <c r="ME397" s="122"/>
      <c r="MF397" s="122"/>
      <c r="MG397" s="122"/>
      <c r="MH397" s="122"/>
      <c r="MI397" s="122"/>
      <c r="MJ397" s="122"/>
      <c r="MK397" s="122"/>
      <c r="ML397" s="122"/>
      <c r="MM397" s="122"/>
      <c r="MN397" s="122"/>
      <c r="MO397" s="122"/>
      <c r="MP397" s="122"/>
      <c r="MQ397" s="122"/>
      <c r="MR397" s="122"/>
      <c r="MS397" s="122"/>
      <c r="MT397" s="122"/>
      <c r="MU397" s="122"/>
      <c r="MV397" s="122"/>
      <c r="MW397" s="122"/>
      <c r="MX397" s="122"/>
      <c r="MY397" s="122"/>
      <c r="MZ397" s="122"/>
      <c r="NA397" s="122"/>
      <c r="NB397" s="122"/>
      <c r="NC397" s="122"/>
      <c r="ND397" s="122"/>
      <c r="NE397" s="122"/>
      <c r="NF397" s="122"/>
      <c r="NG397" s="122"/>
      <c r="NH397" s="122"/>
      <c r="NI397" s="122"/>
      <c r="NJ397" s="122"/>
      <c r="NK397" s="122"/>
      <c r="NL397" s="122"/>
      <c r="NM397" s="122"/>
      <c r="NN397" s="122"/>
      <c r="NO397" s="122"/>
      <c r="NP397" s="122"/>
      <c r="NQ397" s="122"/>
      <c r="NR397" s="122"/>
      <c r="NS397" s="122"/>
      <c r="NT397" s="122"/>
      <c r="NU397" s="122"/>
      <c r="NV397" s="122"/>
      <c r="NW397" s="122"/>
      <c r="NX397" s="122"/>
      <c r="NY397" s="122"/>
      <c r="NZ397" s="122"/>
      <c r="OA397" s="122"/>
      <c r="OB397" s="122"/>
      <c r="OC397" s="122"/>
      <c r="OD397" s="122"/>
      <c r="OE397" s="122"/>
      <c r="OF397" s="122"/>
      <c r="OG397" s="122"/>
      <c r="OH397" s="122"/>
      <c r="OI397" s="122"/>
      <c r="OJ397" s="122"/>
      <c r="OK397" s="122"/>
      <c r="OL397" s="122"/>
      <c r="OM397" s="122"/>
      <c r="ON397" s="122"/>
      <c r="OO397" s="122"/>
      <c r="OP397" s="122"/>
      <c r="OQ397" s="122"/>
      <c r="OR397" s="122"/>
      <c r="OS397" s="122"/>
      <c r="OT397" s="122"/>
      <c r="OU397" s="122"/>
      <c r="OV397" s="122"/>
      <c r="OW397" s="122"/>
      <c r="OX397" s="122"/>
      <c r="OY397" s="122"/>
      <c r="OZ397" s="122"/>
      <c r="PA397" s="122"/>
      <c r="PB397" s="122"/>
      <c r="PC397" s="122"/>
      <c r="PD397" s="122"/>
      <c r="PE397" s="122"/>
      <c r="PF397" s="122"/>
      <c r="PG397" s="122"/>
      <c r="PH397" s="122"/>
      <c r="PI397" s="122"/>
      <c r="PJ397" s="122"/>
      <c r="PK397" s="122"/>
      <c r="PL397" s="122"/>
      <c r="PM397" s="122"/>
      <c r="PN397" s="122"/>
      <c r="PO397" s="122"/>
      <c r="PP397" s="122"/>
      <c r="PQ397" s="122"/>
      <c r="PR397" s="122"/>
      <c r="PS397" s="122"/>
      <c r="PT397" s="122"/>
      <c r="PU397" s="122"/>
      <c r="PV397" s="122"/>
      <c r="PW397" s="122"/>
      <c r="PX397" s="122"/>
      <c r="PY397" s="122"/>
      <c r="PZ397" s="122"/>
      <c r="QA397" s="122"/>
      <c r="QB397" s="122"/>
      <c r="QC397" s="122"/>
      <c r="QD397" s="122"/>
      <c r="QE397" s="122"/>
      <c r="QF397" s="122"/>
      <c r="QG397" s="122"/>
      <c r="QH397" s="122"/>
      <c r="QI397" s="122"/>
      <c r="QJ397" s="122"/>
      <c r="QK397" s="122"/>
      <c r="QL397" s="122"/>
      <c r="QM397" s="122"/>
      <c r="QN397" s="122"/>
      <c r="QO397" s="122"/>
      <c r="QP397" s="122"/>
      <c r="QQ397" s="122"/>
      <c r="QR397" s="122"/>
      <c r="QS397" s="122"/>
      <c r="QT397" s="122"/>
      <c r="QU397" s="122"/>
      <c r="QV397" s="122"/>
      <c r="QW397" s="122"/>
      <c r="QX397" s="122"/>
      <c r="QY397" s="122"/>
      <c r="QZ397" s="122"/>
      <c r="RA397" s="122"/>
      <c r="RB397" s="122"/>
      <c r="RC397" s="122"/>
      <c r="RD397" s="122"/>
      <c r="RE397" s="122"/>
      <c r="RF397" s="122"/>
      <c r="RG397" s="122"/>
      <c r="RH397" s="122"/>
      <c r="RI397" s="122"/>
      <c r="RJ397" s="122"/>
      <c r="RK397" s="122"/>
      <c r="RL397" s="122"/>
      <c r="RM397" s="122"/>
      <c r="RN397" s="122"/>
      <c r="RO397" s="122"/>
      <c r="RP397" s="122"/>
      <c r="RQ397" s="122"/>
      <c r="RR397" s="122"/>
      <c r="RS397" s="122"/>
      <c r="RT397" s="122"/>
      <c r="RU397" s="122"/>
      <c r="RV397" s="122"/>
      <c r="RW397" s="122"/>
      <c r="RX397" s="122"/>
      <c r="RY397" s="122"/>
      <c r="RZ397" s="122"/>
      <c r="SA397" s="122"/>
      <c r="SB397" s="122"/>
      <c r="SC397" s="122"/>
      <c r="SD397" s="122"/>
      <c r="SE397" s="122"/>
      <c r="SF397" s="122"/>
      <c r="SG397" s="122"/>
      <c r="SH397" s="122"/>
      <c r="SI397" s="122"/>
      <c r="SJ397" s="122"/>
      <c r="SK397" s="122"/>
      <c r="SL397" s="122"/>
      <c r="SM397" s="122"/>
      <c r="SN397" s="122"/>
      <c r="SO397" s="122"/>
      <c r="SP397" s="122"/>
      <c r="SQ397" s="122"/>
      <c r="SR397" s="122"/>
      <c r="SS397" s="122"/>
      <c r="ST397" s="122"/>
      <c r="SU397" s="122"/>
      <c r="SV397" s="122"/>
      <c r="SW397" s="122"/>
      <c r="SX397" s="122"/>
      <c r="SY397" s="122"/>
      <c r="SZ397" s="122"/>
      <c r="TA397" s="122"/>
      <c r="TB397" s="122"/>
      <c r="TC397" s="122"/>
      <c r="TD397" s="122"/>
      <c r="TE397" s="122"/>
      <c r="TF397" s="122"/>
      <c r="TG397" s="122"/>
      <c r="TH397" s="122"/>
      <c r="TI397" s="122"/>
      <c r="TJ397" s="122"/>
      <c r="TK397" s="122"/>
      <c r="TL397" s="122"/>
      <c r="TM397" s="122"/>
      <c r="TN397" s="122"/>
      <c r="TO397" s="122"/>
      <c r="TP397" s="122"/>
      <c r="TQ397" s="122"/>
      <c r="TR397" s="122"/>
      <c r="TS397" s="122"/>
      <c r="TT397" s="122"/>
      <c r="TU397" s="122"/>
      <c r="TV397" s="122"/>
      <c r="TW397" s="122"/>
      <c r="TX397" s="122"/>
      <c r="TY397" s="122"/>
      <c r="TZ397" s="122"/>
      <c r="UA397" s="122"/>
      <c r="UB397" s="122"/>
      <c r="UC397" s="122"/>
      <c r="UD397" s="122"/>
      <c r="UE397" s="122"/>
      <c r="UF397" s="122"/>
      <c r="UG397" s="122"/>
      <c r="UH397" s="122"/>
      <c r="UI397" s="122"/>
      <c r="UJ397" s="122"/>
      <c r="UK397" s="122"/>
      <c r="UL397" s="122"/>
      <c r="UM397" s="122"/>
      <c r="UN397" s="122"/>
      <c r="UO397" s="122"/>
      <c r="UP397" s="122"/>
      <c r="UQ397" s="122"/>
      <c r="UR397" s="122"/>
      <c r="US397" s="122"/>
      <c r="UT397" s="122"/>
      <c r="UU397" s="122"/>
      <c r="UV397" s="122"/>
      <c r="UW397" s="122"/>
      <c r="UX397" s="122"/>
      <c r="UY397" s="122"/>
      <c r="UZ397" s="122"/>
      <c r="VA397" s="122"/>
      <c r="VB397" s="122"/>
      <c r="VC397" s="122"/>
      <c r="VD397" s="122"/>
      <c r="VE397" s="122"/>
      <c r="VF397" s="122"/>
      <c r="VG397" s="122"/>
      <c r="VH397" s="122"/>
      <c r="VI397" s="122"/>
      <c r="VJ397" s="122"/>
      <c r="VK397" s="122"/>
      <c r="VL397" s="122"/>
      <c r="VM397" s="122"/>
      <c r="VN397" s="122"/>
      <c r="VO397" s="122"/>
      <c r="VP397" s="122"/>
      <c r="VQ397" s="122"/>
      <c r="VR397" s="122"/>
      <c r="VS397" s="122"/>
      <c r="VT397" s="122"/>
      <c r="VU397" s="122"/>
      <c r="VV397" s="122"/>
      <c r="VW397" s="122"/>
      <c r="VX397" s="122"/>
      <c r="VY397" s="122"/>
      <c r="VZ397" s="122"/>
      <c r="WA397" s="122"/>
      <c r="WB397" s="122"/>
      <c r="WC397" s="122"/>
      <c r="WD397" s="122"/>
      <c r="WE397" s="122"/>
      <c r="WF397" s="122"/>
      <c r="WG397" s="122"/>
      <c r="WH397" s="122"/>
      <c r="WI397" s="122"/>
      <c r="WJ397" s="122"/>
      <c r="WK397" s="122"/>
      <c r="WL397" s="122"/>
      <c r="WM397" s="122"/>
      <c r="WN397" s="122"/>
      <c r="WO397" s="122"/>
      <c r="WP397" s="122"/>
      <c r="WQ397" s="122"/>
      <c r="WR397" s="122"/>
      <c r="WS397" s="122"/>
      <c r="WT397" s="122"/>
      <c r="WU397" s="122"/>
      <c r="WV397" s="122"/>
      <c r="WW397" s="122"/>
      <c r="WX397" s="122"/>
      <c r="WY397" s="122"/>
      <c r="WZ397" s="122"/>
      <c r="XA397" s="122"/>
      <c r="XB397" s="122"/>
      <c r="XC397" s="122"/>
      <c r="XD397" s="122"/>
      <c r="XE397" s="122"/>
      <c r="XF397" s="122"/>
      <c r="XG397" s="122"/>
      <c r="XH397" s="122"/>
      <c r="XI397" s="122"/>
      <c r="XJ397" s="122"/>
      <c r="XK397" s="122"/>
      <c r="XL397" s="122"/>
      <c r="XM397" s="122"/>
      <c r="XN397" s="122"/>
      <c r="XO397" s="122"/>
      <c r="XP397" s="122"/>
      <c r="XQ397" s="122"/>
      <c r="XR397" s="122"/>
      <c r="XS397" s="122"/>
      <c r="XT397" s="122"/>
      <c r="XU397" s="122"/>
      <c r="XV397" s="122"/>
      <c r="XW397" s="122"/>
      <c r="XX397" s="122"/>
      <c r="XY397" s="122"/>
      <c r="XZ397" s="122"/>
      <c r="YA397" s="122"/>
      <c r="YB397" s="122"/>
      <c r="YC397" s="122"/>
      <c r="YD397" s="122"/>
      <c r="YE397" s="122"/>
      <c r="YF397" s="122"/>
      <c r="YG397" s="122"/>
      <c r="YH397" s="122"/>
      <c r="YI397" s="122"/>
      <c r="YJ397" s="122"/>
      <c r="YK397" s="122"/>
      <c r="YL397" s="122"/>
      <c r="YM397" s="122"/>
      <c r="YN397" s="122"/>
      <c r="YO397" s="122"/>
      <c r="YP397" s="122"/>
      <c r="YQ397" s="122"/>
      <c r="YR397" s="122"/>
      <c r="YS397" s="122"/>
      <c r="YT397" s="122"/>
      <c r="YU397" s="122"/>
      <c r="YV397" s="122"/>
      <c r="YW397" s="122"/>
      <c r="YX397" s="122"/>
      <c r="YY397" s="122"/>
      <c r="YZ397" s="122"/>
      <c r="ZA397" s="122"/>
      <c r="ZB397" s="122"/>
      <c r="ZC397" s="122"/>
      <c r="ZD397" s="122"/>
      <c r="ZE397" s="122"/>
      <c r="ZF397" s="122"/>
      <c r="ZG397" s="122"/>
      <c r="ZH397" s="122"/>
      <c r="ZI397" s="122"/>
      <c r="ZJ397" s="122"/>
      <c r="ZK397" s="122"/>
      <c r="ZL397" s="122"/>
      <c r="ZM397" s="122"/>
      <c r="ZN397" s="122"/>
      <c r="ZO397" s="122"/>
      <c r="ZP397" s="122"/>
      <c r="ZQ397" s="122"/>
      <c r="ZR397" s="122"/>
      <c r="ZS397" s="122"/>
      <c r="ZT397" s="122"/>
      <c r="ZU397" s="122"/>
      <c r="ZV397" s="122"/>
      <c r="ZW397" s="122"/>
      <c r="ZX397" s="122"/>
      <c r="ZY397" s="122"/>
      <c r="ZZ397" s="122"/>
      <c r="AAA397" s="122"/>
      <c r="AAB397" s="122"/>
      <c r="AAC397" s="122"/>
      <c r="AAD397" s="122"/>
      <c r="AAE397" s="122"/>
      <c r="AAF397" s="122"/>
      <c r="AAG397" s="122"/>
      <c r="AAH397" s="122"/>
      <c r="AAI397" s="122"/>
      <c r="AAJ397" s="122"/>
      <c r="AAK397" s="122"/>
      <c r="AAL397" s="122"/>
      <c r="AAM397" s="122"/>
      <c r="AAN397" s="122"/>
      <c r="AAO397" s="122"/>
      <c r="AAP397" s="122"/>
      <c r="AAQ397" s="122"/>
      <c r="AAR397" s="122"/>
      <c r="AAS397" s="122"/>
      <c r="AAT397" s="122"/>
      <c r="AAU397" s="122"/>
      <c r="AAV397" s="122"/>
      <c r="AAW397" s="122"/>
      <c r="AAX397" s="122"/>
      <c r="AAY397" s="122"/>
      <c r="AAZ397" s="122"/>
      <c r="ABA397" s="122"/>
      <c r="ABB397" s="122"/>
      <c r="ABC397" s="122"/>
      <c r="ABD397" s="122"/>
      <c r="ABE397" s="122"/>
      <c r="ABF397" s="122"/>
      <c r="ABG397" s="122"/>
      <c r="ABH397" s="122"/>
      <c r="ABI397" s="122"/>
      <c r="ABJ397" s="122"/>
      <c r="ABK397" s="122"/>
      <c r="ABL397" s="122"/>
      <c r="ABM397" s="122"/>
      <c r="ABN397" s="122"/>
      <c r="ABO397" s="122"/>
      <c r="ABP397" s="122"/>
      <c r="ABQ397" s="122"/>
      <c r="ABR397" s="122"/>
      <c r="ABS397" s="122"/>
      <c r="ABT397" s="122"/>
      <c r="ABU397" s="122"/>
      <c r="ABV397" s="122"/>
      <c r="ABW397" s="122"/>
      <c r="ABX397" s="122"/>
      <c r="ABY397" s="122"/>
      <c r="ABZ397" s="122"/>
      <c r="ACA397" s="122"/>
      <c r="ACB397" s="122"/>
      <c r="ACC397" s="122"/>
      <c r="ACD397" s="122"/>
      <c r="ACE397" s="122"/>
      <c r="ACF397" s="122"/>
      <c r="ACG397" s="122"/>
      <c r="ACH397" s="122"/>
      <c r="ACI397" s="122"/>
      <c r="ACJ397" s="122"/>
      <c r="ACK397" s="122"/>
      <c r="ACL397" s="122"/>
      <c r="ACM397" s="122"/>
      <c r="ACN397" s="122"/>
      <c r="ACO397" s="122"/>
      <c r="ACP397" s="122"/>
      <c r="ACQ397" s="122"/>
      <c r="ACR397" s="122"/>
      <c r="ACS397" s="122"/>
      <c r="ACT397" s="122"/>
      <c r="ACU397" s="122"/>
      <c r="ACV397" s="122"/>
      <c r="ACW397" s="122"/>
      <c r="ACX397" s="122"/>
      <c r="ACY397" s="122"/>
      <c r="ACZ397" s="122"/>
    </row>
    <row r="398" spans="1:781" ht="15.6" x14ac:dyDescent="0.3">
      <c r="A398" s="40">
        <v>2</v>
      </c>
      <c r="B398" s="98" t="s">
        <v>1075</v>
      </c>
      <c r="C398" s="99" t="s">
        <v>129</v>
      </c>
      <c r="D398" s="100"/>
      <c r="E398" s="100"/>
      <c r="F398" s="100">
        <v>37</v>
      </c>
      <c r="G398" s="50"/>
      <c r="H398" s="100">
        <v>1</v>
      </c>
      <c r="I398" s="100" t="s">
        <v>44</v>
      </c>
      <c r="J398" s="100" t="s">
        <v>100</v>
      </c>
      <c r="K398" s="101">
        <v>1939</v>
      </c>
      <c r="L398" s="118">
        <v>1939</v>
      </c>
      <c r="M398" s="102">
        <v>164000</v>
      </c>
      <c r="N398" s="103">
        <v>0.6</v>
      </c>
      <c r="O398" s="54"/>
      <c r="P398" s="54" t="s">
        <v>436</v>
      </c>
      <c r="Q398" s="80"/>
      <c r="R398" s="33"/>
      <c r="S398" s="34" t="str">
        <f t="shared" si="86"/>
        <v>Coal</v>
      </c>
      <c r="T398" s="35"/>
      <c r="U398" s="35"/>
      <c r="V398" s="35"/>
      <c r="W398" s="35"/>
      <c r="X398" s="35"/>
      <c r="Y398" s="35"/>
      <c r="Z398" s="35"/>
      <c r="AA398" s="1"/>
      <c r="AB398" s="36"/>
      <c r="AC398" s="36"/>
      <c r="AD398" s="36"/>
      <c r="AE398" s="36"/>
      <c r="AF398" s="37"/>
      <c r="AG398" s="37"/>
      <c r="AH398" s="37"/>
      <c r="AI398" s="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7"/>
      <c r="BE398" s="137"/>
      <c r="BF398" s="137"/>
      <c r="BG398" s="137"/>
      <c r="BH398" s="137"/>
      <c r="BI398" s="137"/>
      <c r="BJ398" s="137"/>
      <c r="BK398" s="137"/>
      <c r="BL398" s="137"/>
      <c r="BM398" s="137"/>
      <c r="BN398" s="137"/>
      <c r="BO398" s="137"/>
      <c r="BP398" s="137"/>
      <c r="BQ398" s="137"/>
      <c r="BR398" s="137"/>
      <c r="BS398" s="137"/>
      <c r="BT398" s="137"/>
      <c r="BU398" s="137"/>
      <c r="BV398" s="137"/>
      <c r="BW398" s="137"/>
      <c r="BX398" s="137"/>
      <c r="BY398" s="137"/>
      <c r="BZ398" s="137"/>
      <c r="CA398" s="137"/>
      <c r="CB398" s="137"/>
      <c r="CC398" s="137"/>
      <c r="CD398" s="137"/>
      <c r="CE398" s="137"/>
      <c r="CF398" s="137"/>
      <c r="CG398" s="137"/>
      <c r="CH398" s="137"/>
      <c r="CI398" s="137"/>
      <c r="CJ398" s="137"/>
      <c r="CK398" s="137"/>
      <c r="CL398" s="137"/>
      <c r="CM398" s="137"/>
      <c r="CN398" s="137"/>
      <c r="CO398" s="137"/>
      <c r="CP398" s="137"/>
      <c r="CQ398" s="137"/>
      <c r="CR398" s="137"/>
      <c r="CS398" s="137"/>
      <c r="CT398" s="137"/>
      <c r="CU398" s="137"/>
      <c r="CV398" s="137"/>
      <c r="CW398" s="137"/>
      <c r="CX398" s="137"/>
      <c r="CY398" s="137"/>
      <c r="CZ398" s="137"/>
      <c r="DA398" s="137"/>
      <c r="DB398" s="137"/>
      <c r="DC398" s="137"/>
      <c r="DD398" s="137"/>
      <c r="DE398" s="137"/>
      <c r="DF398" s="137"/>
      <c r="DG398" s="137"/>
      <c r="DH398" s="137"/>
      <c r="DI398" s="137"/>
      <c r="DJ398" s="137"/>
      <c r="DK398" s="137"/>
      <c r="DL398" s="137"/>
      <c r="DM398" s="137"/>
      <c r="DN398" s="137"/>
      <c r="DO398" s="137"/>
      <c r="DP398" s="137"/>
      <c r="DQ398" s="137"/>
      <c r="DR398" s="137"/>
      <c r="DS398" s="137"/>
      <c r="DT398" s="137"/>
      <c r="DU398" s="137"/>
      <c r="DV398" s="137"/>
      <c r="DW398" s="137"/>
      <c r="DX398" s="137"/>
      <c r="DY398" s="137"/>
      <c r="DZ398" s="137"/>
      <c r="EA398" s="137"/>
      <c r="EB398" s="137"/>
      <c r="EC398" s="139"/>
      <c r="ED398" s="122"/>
      <c r="EE398" s="122"/>
      <c r="EF398" s="122"/>
      <c r="EG398" s="122"/>
      <c r="EH398" s="122"/>
      <c r="EI398" s="122"/>
      <c r="EJ398" s="122"/>
      <c r="EK398" s="122"/>
      <c r="EL398" s="122"/>
      <c r="EM398" s="122"/>
      <c r="EN398" s="122"/>
      <c r="EO398" s="122"/>
      <c r="EP398" s="122"/>
      <c r="EQ398" s="122"/>
      <c r="ER398" s="122"/>
      <c r="ES398" s="122"/>
      <c r="ET398" s="122"/>
      <c r="EU398" s="122"/>
      <c r="EV398" s="122"/>
      <c r="EW398" s="122"/>
      <c r="EX398" s="122"/>
      <c r="EY398" s="122"/>
      <c r="EZ398" s="122"/>
      <c r="FA398" s="122"/>
      <c r="FB398" s="122"/>
      <c r="FC398" s="122"/>
      <c r="FD398" s="122"/>
      <c r="FE398" s="122"/>
      <c r="FF398" s="122"/>
      <c r="FG398" s="122"/>
      <c r="FH398" s="122"/>
      <c r="FI398" s="122"/>
      <c r="FJ398" s="122"/>
      <c r="FK398" s="122"/>
      <c r="FL398" s="122"/>
      <c r="FM398" s="122"/>
      <c r="FN398" s="122"/>
      <c r="FO398" s="122"/>
      <c r="FP398" s="122"/>
      <c r="FQ398" s="122"/>
      <c r="FR398" s="122"/>
      <c r="FS398" s="122"/>
      <c r="FT398" s="122"/>
      <c r="FU398" s="122"/>
      <c r="FV398" s="122"/>
      <c r="FW398" s="122"/>
      <c r="FX398" s="122"/>
      <c r="FY398" s="122"/>
      <c r="FZ398" s="122"/>
      <c r="GA398" s="122"/>
      <c r="GB398" s="122"/>
      <c r="GC398" s="122"/>
      <c r="GD398" s="122"/>
      <c r="GE398" s="122"/>
      <c r="GF398" s="122"/>
      <c r="GG398" s="122"/>
      <c r="GH398" s="122"/>
      <c r="GI398" s="122"/>
      <c r="GJ398" s="122"/>
      <c r="GK398" s="122"/>
      <c r="GL398" s="122"/>
      <c r="GM398" s="122"/>
      <c r="GN398" s="122"/>
      <c r="GO398" s="122"/>
      <c r="GP398" s="122"/>
      <c r="GQ398" s="122"/>
      <c r="GR398" s="122"/>
      <c r="GS398" s="122"/>
      <c r="GT398" s="122"/>
      <c r="GU398" s="122"/>
      <c r="GV398" s="122"/>
      <c r="GW398" s="122"/>
      <c r="GX398" s="122"/>
      <c r="GY398" s="122"/>
      <c r="GZ398" s="122"/>
      <c r="HA398" s="122"/>
      <c r="HB398" s="122"/>
      <c r="HC398" s="122"/>
      <c r="HD398" s="122"/>
      <c r="HE398" s="122"/>
      <c r="HF398" s="122"/>
      <c r="HG398" s="122"/>
      <c r="HH398" s="122"/>
      <c r="HI398" s="122"/>
      <c r="HJ398" s="122"/>
      <c r="HK398" s="122"/>
      <c r="HL398" s="122"/>
      <c r="HM398" s="122"/>
      <c r="HN398" s="122"/>
      <c r="HO398" s="122"/>
      <c r="HP398" s="122"/>
      <c r="HQ398" s="122"/>
      <c r="HR398" s="122"/>
      <c r="HS398" s="122"/>
      <c r="HT398" s="122"/>
      <c r="HU398" s="122"/>
      <c r="HV398" s="122"/>
      <c r="HW398" s="122"/>
      <c r="HX398" s="122"/>
      <c r="HY398" s="122"/>
      <c r="HZ398" s="122"/>
      <c r="IA398" s="122"/>
      <c r="IB398" s="122"/>
      <c r="IC398" s="122"/>
      <c r="ID398" s="122"/>
      <c r="IE398" s="122"/>
      <c r="IF398" s="122"/>
      <c r="IG398" s="122"/>
      <c r="IH398" s="122"/>
      <c r="II398" s="122"/>
      <c r="IJ398" s="122"/>
      <c r="IK398" s="122"/>
      <c r="IL398" s="122"/>
      <c r="IM398" s="122"/>
      <c r="IN398" s="122"/>
      <c r="IO398" s="122"/>
      <c r="IP398" s="122"/>
      <c r="IQ398" s="122"/>
      <c r="IR398" s="122"/>
      <c r="IS398" s="122"/>
      <c r="IT398" s="122"/>
      <c r="IU398" s="122"/>
      <c r="IV398" s="122"/>
      <c r="IW398" s="122"/>
      <c r="IX398" s="122"/>
      <c r="IY398" s="122"/>
      <c r="IZ398" s="122"/>
      <c r="JA398" s="122"/>
      <c r="JB398" s="122"/>
      <c r="JC398" s="122"/>
      <c r="JD398" s="122"/>
      <c r="JE398" s="122"/>
      <c r="JF398" s="122"/>
      <c r="JG398" s="122"/>
      <c r="JH398" s="122"/>
      <c r="JI398" s="122"/>
      <c r="JJ398" s="122"/>
      <c r="JK398" s="122"/>
      <c r="JL398" s="122"/>
      <c r="JM398" s="122"/>
      <c r="JN398" s="122"/>
      <c r="JO398" s="122"/>
      <c r="JP398" s="122"/>
      <c r="JQ398" s="122"/>
      <c r="JR398" s="122"/>
      <c r="JS398" s="122"/>
      <c r="JT398" s="122"/>
      <c r="JU398" s="122"/>
      <c r="JV398" s="122"/>
      <c r="JW398" s="122"/>
      <c r="JX398" s="122"/>
      <c r="JY398" s="122"/>
      <c r="JZ398" s="122"/>
      <c r="KA398" s="122"/>
      <c r="KB398" s="122"/>
      <c r="KC398" s="122"/>
      <c r="KD398" s="122"/>
      <c r="KE398" s="122"/>
      <c r="KF398" s="122"/>
      <c r="KG398" s="122"/>
      <c r="KH398" s="122"/>
      <c r="KI398" s="122"/>
      <c r="KJ398" s="122"/>
      <c r="KK398" s="122"/>
      <c r="KL398" s="122"/>
      <c r="KM398" s="122"/>
      <c r="KN398" s="122"/>
      <c r="KO398" s="122"/>
      <c r="KP398" s="122"/>
      <c r="KQ398" s="122"/>
      <c r="KR398" s="122"/>
      <c r="KS398" s="122"/>
      <c r="KT398" s="122"/>
      <c r="KU398" s="122"/>
      <c r="KV398" s="122"/>
      <c r="KW398" s="122"/>
      <c r="KX398" s="122"/>
      <c r="KY398" s="122"/>
      <c r="KZ398" s="122"/>
      <c r="LA398" s="122"/>
      <c r="LB398" s="122"/>
      <c r="LC398" s="122"/>
      <c r="LD398" s="122"/>
      <c r="LE398" s="122"/>
      <c r="LF398" s="122"/>
      <c r="LG398" s="122"/>
      <c r="LH398" s="122"/>
      <c r="LI398" s="122"/>
      <c r="LJ398" s="122"/>
      <c r="LK398" s="122"/>
      <c r="LL398" s="122"/>
      <c r="LM398" s="122"/>
      <c r="LN398" s="122"/>
      <c r="LO398" s="122"/>
      <c r="LP398" s="122"/>
      <c r="LQ398" s="122"/>
      <c r="LR398" s="122"/>
      <c r="LS398" s="122"/>
      <c r="LT398" s="122"/>
      <c r="LU398" s="122"/>
      <c r="LV398" s="122"/>
      <c r="LW398" s="122"/>
      <c r="LX398" s="122"/>
      <c r="LY398" s="122"/>
      <c r="LZ398" s="122"/>
      <c r="MA398" s="122"/>
      <c r="MB398" s="122"/>
      <c r="MC398" s="122"/>
      <c r="MD398" s="122"/>
      <c r="ME398" s="122"/>
      <c r="MF398" s="122"/>
      <c r="MG398" s="122"/>
      <c r="MH398" s="122"/>
      <c r="MI398" s="122"/>
      <c r="MJ398" s="122"/>
      <c r="MK398" s="122"/>
      <c r="ML398" s="122"/>
      <c r="MM398" s="122"/>
      <c r="MN398" s="122"/>
      <c r="MO398" s="122"/>
      <c r="MP398" s="122"/>
      <c r="MQ398" s="122"/>
      <c r="MR398" s="122"/>
      <c r="MS398" s="122"/>
      <c r="MT398" s="122"/>
      <c r="MU398" s="122"/>
      <c r="MV398" s="122"/>
      <c r="MW398" s="122"/>
      <c r="MX398" s="122"/>
      <c r="MY398" s="122"/>
      <c r="MZ398" s="122"/>
      <c r="NA398" s="122"/>
      <c r="NB398" s="122"/>
      <c r="NC398" s="122"/>
      <c r="ND398" s="122"/>
      <c r="NE398" s="122"/>
      <c r="NF398" s="122"/>
      <c r="NG398" s="122"/>
      <c r="NH398" s="122"/>
      <c r="NI398" s="122"/>
      <c r="NJ398" s="122"/>
      <c r="NK398" s="122"/>
      <c r="NL398" s="122"/>
      <c r="NM398" s="122"/>
      <c r="NN398" s="122"/>
      <c r="NO398" s="122"/>
      <c r="NP398" s="122"/>
      <c r="NQ398" s="122"/>
      <c r="NR398" s="122"/>
      <c r="NS398" s="122"/>
      <c r="NT398" s="122"/>
      <c r="NU398" s="122"/>
      <c r="NV398" s="122"/>
      <c r="NW398" s="122"/>
      <c r="NX398" s="122"/>
      <c r="NY398" s="122"/>
      <c r="NZ398" s="122"/>
      <c r="OA398" s="122"/>
      <c r="OB398" s="122"/>
      <c r="OC398" s="122"/>
      <c r="OD398" s="122"/>
      <c r="OE398" s="122"/>
      <c r="OF398" s="122"/>
      <c r="OG398" s="122"/>
      <c r="OH398" s="122"/>
      <c r="OI398" s="122"/>
      <c r="OJ398" s="122"/>
      <c r="OK398" s="122"/>
      <c r="OL398" s="122"/>
      <c r="OM398" s="122"/>
      <c r="ON398" s="122"/>
      <c r="OO398" s="122"/>
      <c r="OP398" s="122"/>
      <c r="OQ398" s="122"/>
      <c r="OR398" s="122"/>
      <c r="OS398" s="122"/>
      <c r="OT398" s="122"/>
      <c r="OU398" s="122"/>
      <c r="OV398" s="122"/>
      <c r="OW398" s="122"/>
      <c r="OX398" s="122"/>
      <c r="OY398" s="122"/>
      <c r="OZ398" s="122"/>
      <c r="PA398" s="122"/>
      <c r="PB398" s="122"/>
      <c r="PC398" s="122"/>
      <c r="PD398" s="122"/>
      <c r="PE398" s="122"/>
      <c r="PF398" s="122"/>
      <c r="PG398" s="122"/>
      <c r="PH398" s="122"/>
      <c r="PI398" s="122"/>
      <c r="PJ398" s="122"/>
      <c r="PK398" s="122"/>
      <c r="PL398" s="122"/>
      <c r="PM398" s="122"/>
      <c r="PN398" s="122"/>
      <c r="PO398" s="122"/>
      <c r="PP398" s="122"/>
      <c r="PQ398" s="122"/>
      <c r="PR398" s="122"/>
      <c r="PS398" s="122"/>
      <c r="PT398" s="122"/>
      <c r="PU398" s="122"/>
      <c r="PV398" s="122"/>
      <c r="PW398" s="122"/>
      <c r="PX398" s="122"/>
      <c r="PY398" s="122"/>
      <c r="PZ398" s="122"/>
      <c r="QA398" s="122"/>
      <c r="QB398" s="122"/>
      <c r="QC398" s="122"/>
      <c r="QD398" s="122"/>
      <c r="QE398" s="122"/>
      <c r="QF398" s="122"/>
      <c r="QG398" s="122"/>
      <c r="QH398" s="122"/>
      <c r="QI398" s="122"/>
      <c r="QJ398" s="122"/>
      <c r="QK398" s="122"/>
      <c r="QL398" s="122"/>
      <c r="QM398" s="122"/>
      <c r="QN398" s="122"/>
      <c r="QO398" s="122"/>
      <c r="QP398" s="122"/>
      <c r="QQ398" s="122"/>
      <c r="QR398" s="122"/>
      <c r="QS398" s="122"/>
      <c r="QT398" s="122"/>
      <c r="QU398" s="122"/>
      <c r="QV398" s="122"/>
      <c r="QW398" s="122"/>
      <c r="QX398" s="122"/>
      <c r="QY398" s="122"/>
      <c r="QZ398" s="122"/>
      <c r="RA398" s="122"/>
      <c r="RB398" s="122"/>
      <c r="RC398" s="122"/>
      <c r="RD398" s="122"/>
      <c r="RE398" s="122"/>
      <c r="RF398" s="122"/>
      <c r="RG398" s="122"/>
      <c r="RH398" s="122"/>
      <c r="RI398" s="122"/>
      <c r="RJ398" s="122"/>
      <c r="RK398" s="122"/>
      <c r="RL398" s="122"/>
      <c r="RM398" s="122"/>
      <c r="RN398" s="122"/>
      <c r="RO398" s="122"/>
      <c r="RP398" s="122"/>
      <c r="RQ398" s="122"/>
      <c r="RR398" s="122"/>
      <c r="RS398" s="122"/>
      <c r="RT398" s="122"/>
      <c r="RU398" s="122"/>
      <c r="RV398" s="122"/>
      <c r="RW398" s="122"/>
      <c r="RX398" s="122"/>
      <c r="RY398" s="122"/>
      <c r="RZ398" s="122"/>
      <c r="SA398" s="122"/>
      <c r="SB398" s="122"/>
      <c r="SC398" s="122"/>
      <c r="SD398" s="122"/>
      <c r="SE398" s="122"/>
      <c r="SF398" s="122"/>
      <c r="SG398" s="122"/>
      <c r="SH398" s="122"/>
      <c r="SI398" s="122"/>
      <c r="SJ398" s="122"/>
      <c r="SK398" s="122"/>
      <c r="SL398" s="122"/>
      <c r="SM398" s="122"/>
      <c r="SN398" s="122"/>
      <c r="SO398" s="122"/>
      <c r="SP398" s="122"/>
      <c r="SQ398" s="122"/>
      <c r="SR398" s="122"/>
      <c r="SS398" s="122"/>
      <c r="ST398" s="122"/>
      <c r="SU398" s="122"/>
      <c r="SV398" s="122"/>
      <c r="SW398" s="122"/>
      <c r="SX398" s="122"/>
      <c r="SY398" s="122"/>
      <c r="SZ398" s="122"/>
      <c r="TA398" s="122"/>
      <c r="TB398" s="122"/>
      <c r="TC398" s="122"/>
      <c r="TD398" s="122"/>
      <c r="TE398" s="122"/>
      <c r="TF398" s="122"/>
      <c r="TG398" s="122"/>
      <c r="TH398" s="122"/>
      <c r="TI398" s="122"/>
      <c r="TJ398" s="122"/>
      <c r="TK398" s="122"/>
      <c r="TL398" s="122"/>
      <c r="TM398" s="122"/>
      <c r="TN398" s="122"/>
      <c r="TO398" s="122"/>
      <c r="TP398" s="122"/>
      <c r="TQ398" s="122"/>
      <c r="TR398" s="122"/>
      <c r="TS398" s="122"/>
      <c r="TT398" s="122"/>
      <c r="TU398" s="122"/>
      <c r="TV398" s="122"/>
      <c r="TW398" s="122"/>
      <c r="TX398" s="122"/>
      <c r="TY398" s="122"/>
      <c r="TZ398" s="122"/>
      <c r="UA398" s="122"/>
      <c r="UB398" s="122"/>
      <c r="UC398" s="122"/>
      <c r="UD398" s="122"/>
      <c r="UE398" s="122"/>
      <c r="UF398" s="122"/>
      <c r="UG398" s="122"/>
      <c r="UH398" s="122"/>
      <c r="UI398" s="122"/>
      <c r="UJ398" s="122"/>
      <c r="UK398" s="122"/>
      <c r="UL398" s="122"/>
      <c r="UM398" s="122"/>
      <c r="UN398" s="122"/>
      <c r="UO398" s="122"/>
      <c r="UP398" s="122"/>
      <c r="UQ398" s="122"/>
      <c r="UR398" s="122"/>
      <c r="US398" s="122"/>
      <c r="UT398" s="122"/>
      <c r="UU398" s="122"/>
      <c r="UV398" s="122"/>
      <c r="UW398" s="122"/>
      <c r="UX398" s="122"/>
      <c r="UY398" s="122"/>
      <c r="UZ398" s="122"/>
      <c r="VA398" s="122"/>
      <c r="VB398" s="122"/>
      <c r="VC398" s="122"/>
      <c r="VD398" s="122"/>
      <c r="VE398" s="122"/>
      <c r="VF398" s="122"/>
      <c r="VG398" s="122"/>
      <c r="VH398" s="122"/>
      <c r="VI398" s="122"/>
      <c r="VJ398" s="122"/>
      <c r="VK398" s="122"/>
      <c r="VL398" s="122"/>
      <c r="VM398" s="122"/>
      <c r="VN398" s="122"/>
      <c r="VO398" s="122"/>
      <c r="VP398" s="122"/>
      <c r="VQ398" s="122"/>
      <c r="VR398" s="122"/>
      <c r="VS398" s="122"/>
      <c r="VT398" s="122"/>
      <c r="VU398" s="122"/>
      <c r="VV398" s="122"/>
      <c r="VW398" s="122"/>
      <c r="VX398" s="122"/>
      <c r="VY398" s="122"/>
      <c r="VZ398" s="122"/>
      <c r="WA398" s="122"/>
      <c r="WB398" s="122"/>
      <c r="WC398" s="122"/>
      <c r="WD398" s="122"/>
      <c r="WE398" s="122"/>
      <c r="WF398" s="122"/>
      <c r="WG398" s="122"/>
      <c r="WH398" s="122"/>
      <c r="WI398" s="122"/>
      <c r="WJ398" s="122"/>
      <c r="WK398" s="122"/>
      <c r="WL398" s="122"/>
      <c r="WM398" s="122"/>
      <c r="WN398" s="122"/>
      <c r="WO398" s="122"/>
      <c r="WP398" s="122"/>
      <c r="WQ398" s="122"/>
      <c r="WR398" s="122"/>
      <c r="WS398" s="122"/>
      <c r="WT398" s="122"/>
      <c r="WU398" s="122"/>
      <c r="WV398" s="122"/>
      <c r="WW398" s="122"/>
      <c r="WX398" s="122"/>
      <c r="WY398" s="122"/>
      <c r="WZ398" s="122"/>
      <c r="XA398" s="122"/>
      <c r="XB398" s="122"/>
      <c r="XC398" s="122"/>
      <c r="XD398" s="122"/>
      <c r="XE398" s="122"/>
      <c r="XF398" s="122"/>
      <c r="XG398" s="122"/>
      <c r="XH398" s="122"/>
      <c r="XI398" s="122"/>
      <c r="XJ398" s="122"/>
      <c r="XK398" s="122"/>
      <c r="XL398" s="122"/>
      <c r="XM398" s="122"/>
      <c r="XN398" s="122"/>
      <c r="XO398" s="122"/>
      <c r="XP398" s="122"/>
      <c r="XQ398" s="122"/>
      <c r="XR398" s="122"/>
      <c r="XS398" s="122"/>
      <c r="XT398" s="122"/>
      <c r="XU398" s="122"/>
      <c r="XV398" s="122"/>
      <c r="XW398" s="122"/>
      <c r="XX398" s="122"/>
      <c r="XY398" s="122"/>
      <c r="XZ398" s="122"/>
      <c r="YA398" s="122"/>
      <c r="YB398" s="122"/>
      <c r="YC398" s="122"/>
      <c r="YD398" s="122"/>
      <c r="YE398" s="122"/>
      <c r="YF398" s="122"/>
      <c r="YG398" s="122"/>
      <c r="YH398" s="122"/>
      <c r="YI398" s="122"/>
      <c r="YJ398" s="122"/>
      <c r="YK398" s="122"/>
      <c r="YL398" s="122"/>
      <c r="YM398" s="122"/>
      <c r="YN398" s="122"/>
      <c r="YO398" s="122"/>
      <c r="YP398" s="122"/>
      <c r="YQ398" s="122"/>
      <c r="YR398" s="122"/>
      <c r="YS398" s="122"/>
      <c r="YT398" s="122"/>
      <c r="YU398" s="122"/>
      <c r="YV398" s="122"/>
      <c r="YW398" s="122"/>
      <c r="YX398" s="122"/>
      <c r="YY398" s="122"/>
      <c r="YZ398" s="122"/>
      <c r="ZA398" s="122"/>
      <c r="ZB398" s="122"/>
      <c r="ZC398" s="122"/>
      <c r="ZD398" s="122"/>
      <c r="ZE398" s="122"/>
      <c r="ZF398" s="122"/>
      <c r="ZG398" s="122"/>
      <c r="ZH398" s="122"/>
      <c r="ZI398" s="122"/>
      <c r="ZJ398" s="122"/>
      <c r="ZK398" s="122"/>
      <c r="ZL398" s="122"/>
      <c r="ZM398" s="122"/>
      <c r="ZN398" s="122"/>
      <c r="ZO398" s="122"/>
      <c r="ZP398" s="122"/>
      <c r="ZQ398" s="122"/>
      <c r="ZR398" s="122"/>
      <c r="ZS398" s="122"/>
      <c r="ZT398" s="122"/>
      <c r="ZU398" s="122"/>
      <c r="ZV398" s="122"/>
      <c r="ZW398" s="122"/>
      <c r="ZX398" s="122"/>
      <c r="ZY398" s="122"/>
      <c r="ZZ398" s="122"/>
      <c r="AAA398" s="122"/>
      <c r="AAB398" s="122"/>
      <c r="AAC398" s="122"/>
      <c r="AAD398" s="122"/>
      <c r="AAE398" s="122"/>
      <c r="AAF398" s="122"/>
      <c r="AAG398" s="122"/>
      <c r="AAH398" s="122"/>
      <c r="AAI398" s="122"/>
      <c r="AAJ398" s="122"/>
      <c r="AAK398" s="122"/>
      <c r="AAL398" s="122"/>
      <c r="AAM398" s="122"/>
      <c r="AAN398" s="122"/>
      <c r="AAO398" s="122"/>
      <c r="AAP398" s="122"/>
      <c r="AAQ398" s="122"/>
      <c r="AAR398" s="122"/>
      <c r="AAS398" s="122"/>
      <c r="AAT398" s="122"/>
      <c r="AAU398" s="122"/>
      <c r="AAV398" s="122"/>
      <c r="AAW398" s="122"/>
      <c r="AAX398" s="122"/>
      <c r="AAY398" s="122"/>
      <c r="AAZ398" s="122"/>
      <c r="ABA398" s="122"/>
      <c r="ABB398" s="122"/>
      <c r="ABC398" s="122"/>
      <c r="ABD398" s="122"/>
      <c r="ABE398" s="122"/>
      <c r="ABF398" s="122"/>
      <c r="ABG398" s="122"/>
      <c r="ABH398" s="122"/>
      <c r="ABI398" s="122"/>
      <c r="ABJ398" s="122"/>
      <c r="ABK398" s="122"/>
      <c r="ABL398" s="122"/>
      <c r="ABM398" s="122"/>
      <c r="ABN398" s="122"/>
      <c r="ABO398" s="122"/>
      <c r="ABP398" s="122"/>
      <c r="ABQ398" s="122"/>
      <c r="ABR398" s="122"/>
      <c r="ABS398" s="122"/>
      <c r="ABT398" s="122"/>
      <c r="ABU398" s="122"/>
      <c r="ABV398" s="122"/>
      <c r="ABW398" s="122"/>
      <c r="ABX398" s="122"/>
      <c r="ABY398" s="122"/>
      <c r="ABZ398" s="122"/>
      <c r="ACA398" s="122"/>
      <c r="ACB398" s="122"/>
      <c r="ACC398" s="122"/>
      <c r="ACD398" s="122"/>
      <c r="ACE398" s="122"/>
      <c r="ACF398" s="122"/>
      <c r="ACG398" s="122"/>
      <c r="ACH398" s="122"/>
      <c r="ACI398" s="122"/>
      <c r="ACJ398" s="122"/>
      <c r="ACK398" s="122"/>
      <c r="ACL398" s="122"/>
      <c r="ACM398" s="122"/>
      <c r="ACN398" s="122"/>
      <c r="ACO398" s="122"/>
      <c r="ACP398" s="122"/>
      <c r="ACQ398" s="122"/>
      <c r="ACR398" s="122"/>
      <c r="ACS398" s="122"/>
      <c r="ACT398" s="122"/>
      <c r="ACU398" s="122"/>
      <c r="ACV398" s="122"/>
      <c r="ACW398" s="122"/>
      <c r="ACX398" s="122"/>
      <c r="ACY398" s="122"/>
      <c r="ACZ398" s="122"/>
    </row>
    <row r="399" spans="1:781" s="1" customFormat="1" ht="48.6" customHeight="1" x14ac:dyDescent="0.3">
      <c r="A399" s="58">
        <v>1</v>
      </c>
      <c r="B399" s="98" t="s">
        <v>1076</v>
      </c>
      <c r="C399" s="99" t="s">
        <v>204</v>
      </c>
      <c r="D399" s="100" t="s">
        <v>176</v>
      </c>
      <c r="E399" s="100" t="s">
        <v>194</v>
      </c>
      <c r="F399" s="100">
        <v>35</v>
      </c>
      <c r="G399" s="50">
        <v>11480000</v>
      </c>
      <c r="H399" s="100">
        <v>1</v>
      </c>
      <c r="I399" s="100" t="s">
        <v>51</v>
      </c>
      <c r="J399" s="100" t="s">
        <v>45</v>
      </c>
      <c r="K399" s="101">
        <v>1937</v>
      </c>
      <c r="L399" s="120">
        <v>13662</v>
      </c>
      <c r="M399" s="102">
        <v>2500000</v>
      </c>
      <c r="N399" s="103">
        <v>11</v>
      </c>
      <c r="O399" s="140">
        <v>300</v>
      </c>
      <c r="P399" s="54" t="s">
        <v>1077</v>
      </c>
      <c r="Q399" s="80" t="s">
        <v>1078</v>
      </c>
      <c r="R399" s="33"/>
      <c r="S399" s="34" t="str">
        <f t="shared" si="86"/>
        <v>Au Ag</v>
      </c>
      <c r="T399" s="35"/>
      <c r="U399" s="35"/>
      <c r="V399" s="35"/>
      <c r="W399" s="35"/>
      <c r="X399" s="35"/>
      <c r="Y399" s="35"/>
      <c r="Z399" s="35"/>
      <c r="AB399" s="36">
        <f t="shared" si="87"/>
        <v>1.318111431031401</v>
      </c>
      <c r="AC399" s="36">
        <f t="shared" si="88"/>
        <v>0.28205128205128205</v>
      </c>
      <c r="AD399" s="36">
        <f t="shared" si="89"/>
        <v>21.428571428571427</v>
      </c>
      <c r="AE399" s="36">
        <f t="shared" si="90"/>
        <v>23.028734141654109</v>
      </c>
      <c r="AF399" s="37"/>
      <c r="AG399" s="37">
        <f>IF(A399=1,AE399,0)</f>
        <v>23.028734141654109</v>
      </c>
      <c r="AH399" s="37">
        <f>IF(A399=2,AE399,0)</f>
        <v>0</v>
      </c>
      <c r="AI399" s="37">
        <f>IF(A399=3,AE399,0)</f>
        <v>0</v>
      </c>
      <c r="AK399" s="137"/>
      <c r="AL399" s="137"/>
      <c r="AM399" s="137"/>
      <c r="AN399" s="137"/>
      <c r="AO399" s="137"/>
      <c r="AP399" s="137"/>
      <c r="AQ399" s="137"/>
      <c r="AR399" s="137"/>
      <c r="AS399" s="137"/>
      <c r="AT399" s="137"/>
      <c r="AU399" s="137"/>
      <c r="AV399" s="137"/>
      <c r="AW399" s="137"/>
      <c r="AX399" s="137"/>
      <c r="AY399" s="137"/>
      <c r="AZ399" s="137"/>
      <c r="BA399" s="137"/>
      <c r="BB399" s="137"/>
      <c r="BC399" s="137"/>
      <c r="BD399" s="137"/>
      <c r="BE399" s="137"/>
      <c r="BF399" s="137"/>
      <c r="BG399" s="137"/>
      <c r="BH399" s="137"/>
      <c r="BI399" s="137"/>
      <c r="BJ399" s="137"/>
      <c r="BK399" s="137"/>
      <c r="BL399" s="137"/>
      <c r="BM399" s="137"/>
      <c r="BN399" s="137"/>
      <c r="BO399" s="137"/>
      <c r="BP399" s="137"/>
      <c r="BQ399" s="137"/>
      <c r="BR399" s="137"/>
      <c r="BS399" s="137"/>
      <c r="BT399" s="137"/>
      <c r="BU399" s="137"/>
      <c r="BV399" s="137"/>
      <c r="BW399" s="137"/>
      <c r="BX399" s="137"/>
      <c r="BY399" s="137"/>
      <c r="BZ399" s="137"/>
      <c r="CA399" s="137"/>
      <c r="CB399" s="137"/>
      <c r="CC399" s="137"/>
      <c r="CD399" s="137"/>
      <c r="CE399" s="137"/>
      <c r="CF399" s="137"/>
      <c r="CG399" s="137"/>
      <c r="CH399" s="137"/>
      <c r="CI399" s="137"/>
      <c r="CJ399" s="137"/>
      <c r="CK399" s="137"/>
      <c r="CL399" s="137"/>
      <c r="CM399" s="137"/>
      <c r="CN399" s="137"/>
      <c r="CO399" s="137"/>
      <c r="CP399" s="137"/>
      <c r="CQ399" s="137"/>
      <c r="CR399" s="137"/>
      <c r="CS399" s="137"/>
      <c r="CT399" s="137"/>
      <c r="CU399" s="137"/>
      <c r="CV399" s="137"/>
      <c r="CW399" s="137"/>
      <c r="CX399" s="137"/>
      <c r="CY399" s="137"/>
      <c r="CZ399" s="137"/>
      <c r="DA399" s="137"/>
      <c r="DB399" s="137"/>
      <c r="DC399" s="137"/>
      <c r="DD399" s="137"/>
      <c r="DE399" s="137"/>
      <c r="DF399" s="137"/>
      <c r="DG399" s="137"/>
      <c r="DH399" s="137"/>
      <c r="DI399" s="137"/>
      <c r="DJ399" s="137"/>
      <c r="DK399" s="137"/>
      <c r="DL399" s="137"/>
      <c r="DM399" s="137"/>
      <c r="DN399" s="137"/>
      <c r="DO399" s="137"/>
      <c r="DP399" s="137"/>
      <c r="DQ399" s="137"/>
      <c r="DR399" s="137"/>
      <c r="DS399" s="137"/>
      <c r="DT399" s="137"/>
      <c r="DU399" s="137"/>
      <c r="DV399" s="137"/>
      <c r="DW399" s="137"/>
      <c r="DX399" s="137"/>
      <c r="DY399" s="137"/>
      <c r="DZ399" s="137"/>
      <c r="EA399" s="137"/>
      <c r="EB399" s="137"/>
      <c r="EC399" s="139"/>
      <c r="ED399" s="139"/>
      <c r="EE399" s="139"/>
      <c r="EF399" s="139"/>
      <c r="EG399" s="139"/>
      <c r="EH399" s="139"/>
      <c r="EI399" s="139"/>
      <c r="EJ399" s="139"/>
      <c r="EK399" s="139"/>
      <c r="EL399" s="139"/>
      <c r="EM399" s="139"/>
      <c r="EN399" s="139"/>
      <c r="EO399" s="139"/>
      <c r="EP399" s="139"/>
      <c r="EQ399" s="139"/>
      <c r="ER399" s="139"/>
      <c r="ES399" s="139"/>
      <c r="ET399" s="139"/>
      <c r="EU399" s="139"/>
      <c r="EV399" s="139"/>
      <c r="EW399" s="139"/>
      <c r="EX399" s="139"/>
      <c r="EY399" s="139"/>
      <c r="EZ399" s="139"/>
      <c r="FA399" s="139"/>
      <c r="FB399" s="139"/>
      <c r="FC399" s="139"/>
      <c r="FD399" s="139"/>
      <c r="FE399" s="139"/>
      <c r="FF399" s="139"/>
      <c r="FG399" s="139"/>
      <c r="FH399" s="139"/>
      <c r="FI399" s="139"/>
      <c r="FJ399" s="139"/>
      <c r="FK399" s="139"/>
      <c r="FL399" s="139"/>
      <c r="FM399" s="139"/>
      <c r="FN399" s="139"/>
      <c r="FO399" s="139"/>
      <c r="FP399" s="139"/>
      <c r="FQ399" s="139"/>
      <c r="FR399" s="139"/>
      <c r="FS399" s="139"/>
      <c r="FT399" s="139"/>
      <c r="FU399" s="139"/>
      <c r="FV399" s="139"/>
      <c r="FW399" s="139"/>
      <c r="FX399" s="139"/>
      <c r="FY399" s="139"/>
      <c r="FZ399" s="139"/>
      <c r="GA399" s="139"/>
      <c r="GB399" s="139"/>
      <c r="GC399" s="139"/>
      <c r="GD399" s="139"/>
      <c r="GE399" s="139"/>
      <c r="GF399" s="139"/>
      <c r="GG399" s="139"/>
      <c r="GH399" s="139"/>
      <c r="GI399" s="139"/>
      <c r="GJ399" s="139"/>
      <c r="GK399" s="139"/>
      <c r="GL399" s="139"/>
      <c r="GM399" s="139"/>
      <c r="GN399" s="139"/>
      <c r="GO399" s="139"/>
      <c r="GP399" s="139"/>
      <c r="GQ399" s="139"/>
      <c r="GR399" s="139"/>
      <c r="GS399" s="139"/>
      <c r="GT399" s="139"/>
      <c r="GU399" s="139"/>
      <c r="GV399" s="139"/>
      <c r="GW399" s="139"/>
      <c r="GX399" s="139"/>
      <c r="GY399" s="139"/>
      <c r="GZ399" s="139"/>
      <c r="HA399" s="139"/>
      <c r="HB399" s="139"/>
      <c r="HC399" s="139"/>
      <c r="HD399" s="139"/>
      <c r="HE399" s="139"/>
      <c r="HF399" s="139"/>
      <c r="HG399" s="139"/>
      <c r="HH399" s="139"/>
      <c r="HI399" s="139"/>
      <c r="HJ399" s="139"/>
      <c r="HK399" s="139"/>
      <c r="HL399" s="139"/>
      <c r="HM399" s="139"/>
      <c r="HN399" s="139"/>
      <c r="HO399" s="139"/>
      <c r="HP399" s="139"/>
      <c r="HQ399" s="139"/>
      <c r="HR399" s="139"/>
      <c r="HS399" s="139"/>
      <c r="HT399" s="139"/>
      <c r="HU399" s="139"/>
      <c r="HV399" s="139"/>
      <c r="HW399" s="139"/>
      <c r="HX399" s="139"/>
      <c r="HY399" s="139"/>
      <c r="HZ399" s="139"/>
      <c r="IA399" s="139"/>
      <c r="IB399" s="139"/>
      <c r="IC399" s="139"/>
      <c r="ID399" s="139"/>
      <c r="IE399" s="139"/>
      <c r="IF399" s="139"/>
      <c r="IG399" s="139"/>
      <c r="IH399" s="139"/>
      <c r="II399" s="139"/>
      <c r="IJ399" s="139"/>
      <c r="IK399" s="139"/>
      <c r="IL399" s="139"/>
      <c r="IM399" s="139"/>
      <c r="IN399" s="139"/>
      <c r="IO399" s="139"/>
      <c r="IP399" s="139"/>
      <c r="IQ399" s="139"/>
      <c r="IR399" s="139"/>
      <c r="IS399" s="139"/>
      <c r="IT399" s="139"/>
      <c r="IU399" s="139"/>
      <c r="IV399" s="139"/>
      <c r="IW399" s="139"/>
      <c r="IX399" s="139"/>
      <c r="IY399" s="139"/>
      <c r="IZ399" s="139"/>
      <c r="JA399" s="139"/>
      <c r="JB399" s="139"/>
      <c r="JC399" s="139"/>
      <c r="JD399" s="139"/>
      <c r="JE399" s="139"/>
      <c r="JF399" s="139"/>
      <c r="JG399" s="139"/>
      <c r="JH399" s="139"/>
      <c r="JI399" s="139"/>
      <c r="JJ399" s="139"/>
      <c r="JK399" s="139"/>
      <c r="JL399" s="139"/>
      <c r="JM399" s="139"/>
      <c r="JN399" s="139"/>
      <c r="JO399" s="139"/>
      <c r="JP399" s="139"/>
      <c r="JQ399" s="139"/>
      <c r="JR399" s="139"/>
      <c r="JS399" s="139"/>
      <c r="JT399" s="139"/>
      <c r="JU399" s="139"/>
      <c r="JV399" s="139"/>
      <c r="JW399" s="139"/>
      <c r="JX399" s="139"/>
      <c r="JY399" s="139"/>
      <c r="JZ399" s="139"/>
      <c r="KA399" s="139"/>
      <c r="KB399" s="139"/>
      <c r="KC399" s="139"/>
      <c r="KD399" s="139"/>
      <c r="KE399" s="139"/>
      <c r="KF399" s="139"/>
      <c r="KG399" s="139"/>
      <c r="KH399" s="139"/>
      <c r="KI399" s="139"/>
      <c r="KJ399" s="139"/>
      <c r="KK399" s="139"/>
      <c r="KL399" s="139"/>
      <c r="KM399" s="139"/>
      <c r="KN399" s="139"/>
      <c r="KO399" s="139"/>
      <c r="KP399" s="139"/>
      <c r="KQ399" s="139"/>
      <c r="KR399" s="139"/>
      <c r="KS399" s="139"/>
      <c r="KT399" s="139"/>
      <c r="KU399" s="139"/>
      <c r="KV399" s="139"/>
      <c r="KW399" s="139"/>
      <c r="KX399" s="139"/>
      <c r="KY399" s="139"/>
      <c r="KZ399" s="139"/>
      <c r="LA399" s="139"/>
      <c r="LB399" s="139"/>
      <c r="LC399" s="139"/>
      <c r="LD399" s="139"/>
      <c r="LE399" s="139"/>
      <c r="LF399" s="139"/>
      <c r="LG399" s="139"/>
      <c r="LH399" s="139"/>
      <c r="LI399" s="139"/>
      <c r="LJ399" s="139"/>
      <c r="LK399" s="139"/>
      <c r="LL399" s="139"/>
      <c r="LM399" s="139"/>
      <c r="LN399" s="139"/>
      <c r="LO399" s="139"/>
      <c r="LP399" s="139"/>
      <c r="LQ399" s="139"/>
      <c r="LR399" s="139"/>
      <c r="LS399" s="139"/>
      <c r="LT399" s="139"/>
      <c r="LU399" s="139"/>
      <c r="LV399" s="139"/>
      <c r="LW399" s="139"/>
      <c r="LX399" s="139"/>
      <c r="LY399" s="139"/>
      <c r="LZ399" s="139"/>
      <c r="MA399" s="139"/>
      <c r="MB399" s="139"/>
      <c r="MC399" s="139"/>
      <c r="MD399" s="139"/>
      <c r="ME399" s="139"/>
      <c r="MF399" s="139"/>
      <c r="MG399" s="139"/>
      <c r="MH399" s="139"/>
      <c r="MI399" s="139"/>
      <c r="MJ399" s="139"/>
      <c r="MK399" s="139"/>
      <c r="ML399" s="139"/>
      <c r="MM399" s="139"/>
      <c r="MN399" s="139"/>
      <c r="MO399" s="139"/>
      <c r="MP399" s="139"/>
      <c r="MQ399" s="139"/>
      <c r="MR399" s="139"/>
      <c r="MS399" s="139"/>
      <c r="MT399" s="139"/>
      <c r="MU399" s="139"/>
      <c r="MV399" s="139"/>
      <c r="MW399" s="139"/>
      <c r="MX399" s="139"/>
      <c r="MY399" s="139"/>
      <c r="MZ399" s="139"/>
      <c r="NA399" s="139"/>
      <c r="NB399" s="139"/>
      <c r="NC399" s="139"/>
      <c r="ND399" s="139"/>
      <c r="NE399" s="139"/>
      <c r="NF399" s="139"/>
      <c r="NG399" s="139"/>
      <c r="NH399" s="139"/>
      <c r="NI399" s="139"/>
      <c r="NJ399" s="139"/>
      <c r="NK399" s="139"/>
      <c r="NL399" s="139"/>
      <c r="NM399" s="139"/>
      <c r="NN399" s="139"/>
      <c r="NO399" s="139"/>
      <c r="NP399" s="139"/>
      <c r="NQ399" s="139"/>
      <c r="NR399" s="139"/>
      <c r="NS399" s="139"/>
      <c r="NT399" s="139"/>
      <c r="NU399" s="139"/>
      <c r="NV399" s="139"/>
      <c r="NW399" s="139"/>
      <c r="NX399" s="139"/>
      <c r="NY399" s="139"/>
      <c r="NZ399" s="139"/>
      <c r="OA399" s="139"/>
      <c r="OB399" s="139"/>
      <c r="OC399" s="139"/>
      <c r="OD399" s="139"/>
      <c r="OE399" s="139"/>
      <c r="OF399" s="139"/>
      <c r="OG399" s="139"/>
      <c r="OH399" s="139"/>
      <c r="OI399" s="139"/>
      <c r="OJ399" s="139"/>
      <c r="OK399" s="139"/>
      <c r="OL399" s="139"/>
      <c r="OM399" s="139"/>
      <c r="ON399" s="139"/>
      <c r="OO399" s="139"/>
      <c r="OP399" s="139"/>
      <c r="OQ399" s="139"/>
      <c r="OR399" s="139"/>
      <c r="OS399" s="139"/>
      <c r="OT399" s="139"/>
      <c r="OU399" s="139"/>
      <c r="OV399" s="139"/>
      <c r="OW399" s="139"/>
      <c r="OX399" s="139"/>
      <c r="OY399" s="139"/>
      <c r="OZ399" s="139"/>
      <c r="PA399" s="139"/>
      <c r="PB399" s="139"/>
      <c r="PC399" s="139"/>
      <c r="PD399" s="139"/>
      <c r="PE399" s="139"/>
      <c r="PF399" s="139"/>
      <c r="PG399" s="139"/>
      <c r="PH399" s="139"/>
      <c r="PI399" s="139"/>
      <c r="PJ399" s="139"/>
      <c r="PK399" s="139"/>
      <c r="PL399" s="139"/>
      <c r="PM399" s="139"/>
      <c r="PN399" s="139"/>
      <c r="PO399" s="139"/>
      <c r="PP399" s="139"/>
      <c r="PQ399" s="139"/>
      <c r="PR399" s="139"/>
      <c r="PS399" s="139"/>
      <c r="PT399" s="139"/>
      <c r="PU399" s="139"/>
      <c r="PV399" s="139"/>
      <c r="PW399" s="139"/>
      <c r="PX399" s="139"/>
      <c r="PY399" s="139"/>
      <c r="PZ399" s="139"/>
      <c r="QA399" s="139"/>
      <c r="QB399" s="139"/>
      <c r="QC399" s="139"/>
      <c r="QD399" s="139"/>
      <c r="QE399" s="139"/>
      <c r="QF399" s="139"/>
      <c r="QG399" s="139"/>
      <c r="QH399" s="139"/>
      <c r="QI399" s="139"/>
      <c r="QJ399" s="139"/>
      <c r="QK399" s="139"/>
      <c r="QL399" s="139"/>
      <c r="QM399" s="139"/>
      <c r="QN399" s="139"/>
      <c r="QO399" s="139"/>
      <c r="QP399" s="139"/>
      <c r="QQ399" s="139"/>
      <c r="QR399" s="139"/>
      <c r="QS399" s="139"/>
      <c r="QT399" s="139"/>
      <c r="QU399" s="139"/>
      <c r="QV399" s="139"/>
      <c r="QW399" s="139"/>
      <c r="QX399" s="139"/>
      <c r="QY399" s="139"/>
      <c r="QZ399" s="139"/>
      <c r="RA399" s="139"/>
      <c r="RB399" s="139"/>
      <c r="RC399" s="139"/>
      <c r="RD399" s="139"/>
      <c r="RE399" s="139"/>
      <c r="RF399" s="139"/>
      <c r="RG399" s="139"/>
      <c r="RH399" s="139"/>
      <c r="RI399" s="139"/>
      <c r="RJ399" s="139"/>
      <c r="RK399" s="139"/>
      <c r="RL399" s="139"/>
      <c r="RM399" s="139"/>
      <c r="RN399" s="139"/>
      <c r="RO399" s="139"/>
      <c r="RP399" s="139"/>
      <c r="RQ399" s="139"/>
      <c r="RR399" s="139"/>
      <c r="RS399" s="139"/>
      <c r="RT399" s="139"/>
      <c r="RU399" s="139"/>
      <c r="RV399" s="139"/>
      <c r="RW399" s="139"/>
      <c r="RX399" s="139"/>
      <c r="RY399" s="139"/>
      <c r="RZ399" s="139"/>
      <c r="SA399" s="139"/>
      <c r="SB399" s="139"/>
      <c r="SC399" s="139"/>
      <c r="SD399" s="139"/>
      <c r="SE399" s="139"/>
      <c r="SF399" s="139"/>
      <c r="SG399" s="139"/>
      <c r="SH399" s="139"/>
      <c r="SI399" s="139"/>
      <c r="SJ399" s="139"/>
      <c r="SK399" s="139"/>
      <c r="SL399" s="139"/>
      <c r="SM399" s="139"/>
      <c r="SN399" s="139"/>
      <c r="SO399" s="139"/>
      <c r="SP399" s="139"/>
      <c r="SQ399" s="139"/>
      <c r="SR399" s="139"/>
      <c r="SS399" s="139"/>
      <c r="ST399" s="139"/>
      <c r="SU399" s="139"/>
      <c r="SV399" s="139"/>
      <c r="SW399" s="139"/>
      <c r="SX399" s="139"/>
      <c r="SY399" s="139"/>
      <c r="SZ399" s="139"/>
      <c r="TA399" s="139"/>
      <c r="TB399" s="139"/>
      <c r="TC399" s="139"/>
      <c r="TD399" s="139"/>
      <c r="TE399" s="139"/>
      <c r="TF399" s="139"/>
      <c r="TG399" s="139"/>
      <c r="TH399" s="139"/>
      <c r="TI399" s="139"/>
      <c r="TJ399" s="139"/>
      <c r="TK399" s="139"/>
      <c r="TL399" s="139"/>
      <c r="TM399" s="139"/>
      <c r="TN399" s="139"/>
      <c r="TO399" s="139"/>
      <c r="TP399" s="139"/>
      <c r="TQ399" s="139"/>
      <c r="TR399" s="139"/>
      <c r="TS399" s="139"/>
      <c r="TT399" s="139"/>
      <c r="TU399" s="139"/>
      <c r="TV399" s="139"/>
      <c r="TW399" s="139"/>
      <c r="TX399" s="139"/>
      <c r="TY399" s="139"/>
      <c r="TZ399" s="139"/>
      <c r="UA399" s="139"/>
      <c r="UB399" s="139"/>
      <c r="UC399" s="139"/>
      <c r="UD399" s="139"/>
      <c r="UE399" s="139"/>
      <c r="UF399" s="139"/>
      <c r="UG399" s="139"/>
      <c r="UH399" s="139"/>
      <c r="UI399" s="139"/>
      <c r="UJ399" s="139"/>
      <c r="UK399" s="139"/>
      <c r="UL399" s="139"/>
      <c r="UM399" s="139"/>
      <c r="UN399" s="139"/>
      <c r="UO399" s="139"/>
      <c r="UP399" s="139"/>
      <c r="UQ399" s="139"/>
      <c r="UR399" s="139"/>
      <c r="US399" s="139"/>
      <c r="UT399" s="139"/>
      <c r="UU399" s="139"/>
      <c r="UV399" s="139"/>
      <c r="UW399" s="139"/>
      <c r="UX399" s="139"/>
      <c r="UY399" s="139"/>
      <c r="UZ399" s="139"/>
      <c r="VA399" s="139"/>
      <c r="VB399" s="139"/>
      <c r="VC399" s="139"/>
      <c r="VD399" s="139"/>
      <c r="VE399" s="139"/>
      <c r="VF399" s="139"/>
      <c r="VG399" s="139"/>
      <c r="VH399" s="139"/>
      <c r="VI399" s="139"/>
      <c r="VJ399" s="139"/>
      <c r="VK399" s="139"/>
      <c r="VL399" s="139"/>
      <c r="VM399" s="139"/>
      <c r="VN399" s="139"/>
      <c r="VO399" s="139"/>
      <c r="VP399" s="139"/>
      <c r="VQ399" s="139"/>
      <c r="VR399" s="139"/>
      <c r="VS399" s="139"/>
      <c r="VT399" s="139"/>
      <c r="VU399" s="139"/>
      <c r="VV399" s="139"/>
      <c r="VW399" s="139"/>
      <c r="VX399" s="139"/>
      <c r="VY399" s="139"/>
      <c r="VZ399" s="139"/>
      <c r="WA399" s="139"/>
      <c r="WB399" s="139"/>
      <c r="WC399" s="139"/>
      <c r="WD399" s="139"/>
      <c r="WE399" s="139"/>
      <c r="WF399" s="139"/>
      <c r="WG399" s="139"/>
      <c r="WH399" s="139"/>
      <c r="WI399" s="139"/>
      <c r="WJ399" s="139"/>
      <c r="WK399" s="139"/>
      <c r="WL399" s="139"/>
      <c r="WM399" s="139"/>
      <c r="WN399" s="139"/>
      <c r="WO399" s="139"/>
      <c r="WP399" s="139"/>
      <c r="WQ399" s="139"/>
      <c r="WR399" s="139"/>
      <c r="WS399" s="139"/>
      <c r="WT399" s="139"/>
      <c r="WU399" s="139"/>
      <c r="WV399" s="139"/>
      <c r="WW399" s="139"/>
      <c r="WX399" s="139"/>
      <c r="WY399" s="139"/>
      <c r="WZ399" s="139"/>
      <c r="XA399" s="139"/>
      <c r="XB399" s="139"/>
      <c r="XC399" s="139"/>
      <c r="XD399" s="139"/>
      <c r="XE399" s="139"/>
      <c r="XF399" s="139"/>
      <c r="XG399" s="139"/>
      <c r="XH399" s="139"/>
      <c r="XI399" s="139"/>
      <c r="XJ399" s="139"/>
      <c r="XK399" s="139"/>
      <c r="XL399" s="139"/>
      <c r="XM399" s="139"/>
      <c r="XN399" s="139"/>
      <c r="XO399" s="139"/>
      <c r="XP399" s="139"/>
      <c r="XQ399" s="139"/>
      <c r="XR399" s="139"/>
      <c r="XS399" s="139"/>
      <c r="XT399" s="139"/>
      <c r="XU399" s="139"/>
      <c r="XV399" s="139"/>
      <c r="XW399" s="139"/>
      <c r="XX399" s="139"/>
      <c r="XY399" s="139"/>
      <c r="XZ399" s="139"/>
      <c r="YA399" s="139"/>
      <c r="YB399" s="139"/>
      <c r="YC399" s="139"/>
      <c r="YD399" s="139"/>
      <c r="YE399" s="139"/>
      <c r="YF399" s="139"/>
      <c r="YG399" s="139"/>
      <c r="YH399" s="139"/>
      <c r="YI399" s="139"/>
      <c r="YJ399" s="139"/>
      <c r="YK399" s="139"/>
      <c r="YL399" s="139"/>
      <c r="YM399" s="139"/>
      <c r="YN399" s="139"/>
      <c r="YO399" s="139"/>
      <c r="YP399" s="139"/>
      <c r="YQ399" s="139"/>
      <c r="YR399" s="139"/>
      <c r="YS399" s="139"/>
      <c r="YT399" s="139"/>
      <c r="YU399" s="139"/>
      <c r="YV399" s="139"/>
      <c r="YW399" s="139"/>
      <c r="YX399" s="139"/>
      <c r="YY399" s="139"/>
      <c r="YZ399" s="139"/>
      <c r="ZA399" s="139"/>
      <c r="ZB399" s="139"/>
      <c r="ZC399" s="139"/>
      <c r="ZD399" s="139"/>
      <c r="ZE399" s="139"/>
      <c r="ZF399" s="139"/>
      <c r="ZG399" s="139"/>
      <c r="ZH399" s="139"/>
      <c r="ZI399" s="139"/>
      <c r="ZJ399" s="139"/>
      <c r="ZK399" s="139"/>
      <c r="ZL399" s="139"/>
      <c r="ZM399" s="139"/>
      <c r="ZN399" s="139"/>
      <c r="ZO399" s="139"/>
      <c r="ZP399" s="139"/>
      <c r="ZQ399" s="139"/>
      <c r="ZR399" s="139"/>
      <c r="ZS399" s="139"/>
      <c r="ZT399" s="139"/>
      <c r="ZU399" s="139"/>
      <c r="ZV399" s="139"/>
      <c r="ZW399" s="139"/>
      <c r="ZX399" s="139"/>
      <c r="ZY399" s="139"/>
      <c r="ZZ399" s="139"/>
      <c r="AAA399" s="139"/>
      <c r="AAB399" s="139"/>
      <c r="AAC399" s="139"/>
      <c r="AAD399" s="139"/>
      <c r="AAE399" s="139"/>
      <c r="AAF399" s="139"/>
      <c r="AAG399" s="139"/>
      <c r="AAH399" s="139"/>
      <c r="AAI399" s="139"/>
      <c r="AAJ399" s="139"/>
      <c r="AAK399" s="139"/>
      <c r="AAL399" s="139"/>
      <c r="AAM399" s="139"/>
      <c r="AAN399" s="139"/>
      <c r="AAO399" s="139"/>
      <c r="AAP399" s="139"/>
      <c r="AAQ399" s="139"/>
      <c r="AAR399" s="139"/>
      <c r="AAS399" s="139"/>
      <c r="AAT399" s="139"/>
      <c r="AAU399" s="139"/>
      <c r="AAV399" s="139"/>
      <c r="AAW399" s="139"/>
      <c r="AAX399" s="139"/>
      <c r="AAY399" s="139"/>
      <c r="AAZ399" s="139"/>
      <c r="ABA399" s="139"/>
      <c r="ABB399" s="139"/>
      <c r="ABC399" s="139"/>
      <c r="ABD399" s="139"/>
      <c r="ABE399" s="139"/>
      <c r="ABF399" s="139"/>
      <c r="ABG399" s="139"/>
      <c r="ABH399" s="139"/>
      <c r="ABI399" s="139"/>
      <c r="ABJ399" s="139"/>
      <c r="ABK399" s="139"/>
      <c r="ABL399" s="139"/>
      <c r="ABM399" s="139"/>
      <c r="ABN399" s="139"/>
      <c r="ABO399" s="139"/>
      <c r="ABP399" s="139"/>
      <c r="ABQ399" s="139"/>
      <c r="ABR399" s="139"/>
      <c r="ABS399" s="139"/>
      <c r="ABT399" s="139"/>
      <c r="ABU399" s="139"/>
      <c r="ABV399" s="139"/>
      <c r="ABW399" s="139"/>
      <c r="ABX399" s="139"/>
      <c r="ABY399" s="139"/>
      <c r="ABZ399" s="139"/>
      <c r="ACA399" s="139"/>
      <c r="ACB399" s="139"/>
      <c r="ACC399" s="139"/>
      <c r="ACD399" s="139"/>
      <c r="ACE399" s="139"/>
      <c r="ACF399" s="139"/>
      <c r="ACG399" s="139"/>
      <c r="ACH399" s="139"/>
      <c r="ACI399" s="139"/>
      <c r="ACJ399" s="139"/>
      <c r="ACK399" s="139"/>
      <c r="ACL399" s="139"/>
      <c r="ACM399" s="139"/>
      <c r="ACN399" s="139"/>
      <c r="ACO399" s="139"/>
      <c r="ACP399" s="139"/>
      <c r="ACQ399" s="139"/>
      <c r="ACR399" s="139"/>
      <c r="ACS399" s="139"/>
      <c r="ACT399" s="139"/>
      <c r="ACU399" s="139"/>
      <c r="ACV399" s="139"/>
      <c r="ACW399" s="139"/>
      <c r="ACX399" s="139"/>
      <c r="ACY399" s="139"/>
      <c r="ACZ399" s="139"/>
    </row>
    <row r="400" spans="1:781" s="1" customFormat="1" ht="48" x14ac:dyDescent="0.3">
      <c r="A400" s="40">
        <v>2</v>
      </c>
      <c r="B400" s="98" t="s">
        <v>1079</v>
      </c>
      <c r="C400" s="99" t="s">
        <v>61</v>
      </c>
      <c r="D400" s="100" t="s">
        <v>176</v>
      </c>
      <c r="E400" s="100" t="s">
        <v>194</v>
      </c>
      <c r="F400" s="100"/>
      <c r="G400" s="50"/>
      <c r="H400" s="100">
        <v>1</v>
      </c>
      <c r="I400" s="100" t="s">
        <v>44</v>
      </c>
      <c r="J400" s="100" t="s">
        <v>100</v>
      </c>
      <c r="K400" s="101">
        <v>1937</v>
      </c>
      <c r="L400" s="118">
        <v>1937</v>
      </c>
      <c r="M400" s="103"/>
      <c r="N400" s="103"/>
      <c r="O400" s="103">
        <v>2</v>
      </c>
      <c r="P400" s="54" t="s">
        <v>1080</v>
      </c>
      <c r="Q400" s="80" t="s">
        <v>1081</v>
      </c>
      <c r="R400" s="33" t="s">
        <v>611</v>
      </c>
      <c r="S400" s="34" t="str">
        <f t="shared" si="86"/>
        <v>Au</v>
      </c>
      <c r="T400" s="35"/>
      <c r="U400" s="35"/>
      <c r="V400" s="35"/>
      <c r="W400" s="35"/>
      <c r="X400" s="35"/>
      <c r="Y400" s="35"/>
      <c r="Z400" s="35"/>
      <c r="AB400" s="36">
        <f t="shared" si="87"/>
        <v>0</v>
      </c>
      <c r="AC400" s="36">
        <f t="shared" si="88"/>
        <v>0</v>
      </c>
      <c r="AD400" s="36">
        <f t="shared" si="89"/>
        <v>0.14285714285714285</v>
      </c>
      <c r="AE400" s="36">
        <f t="shared" si="90"/>
        <v>0.14285714285714285</v>
      </c>
      <c r="AF400" s="37"/>
      <c r="AG400" s="37">
        <f>IF(A400=1,AE400,0)</f>
        <v>0</v>
      </c>
      <c r="AH400" s="37">
        <f>IF(A400=2,AE400,0)</f>
        <v>0.14285714285714285</v>
      </c>
      <c r="AI400" s="37">
        <f>IF(A400=3,AE400,0)</f>
        <v>0</v>
      </c>
      <c r="AK400" s="137"/>
      <c r="AL400" s="137"/>
      <c r="AM400" s="137"/>
      <c r="AN400" s="137"/>
      <c r="AO400" s="137"/>
      <c r="AP400" s="137"/>
      <c r="AQ400" s="137"/>
      <c r="AR400" s="137"/>
      <c r="AS400" s="137"/>
      <c r="AT400" s="137"/>
      <c r="AU400" s="137"/>
      <c r="AV400" s="137"/>
      <c r="AW400" s="137"/>
      <c r="AX400" s="137"/>
      <c r="AY400" s="137"/>
      <c r="AZ400" s="137"/>
      <c r="BA400" s="137"/>
      <c r="BB400" s="137"/>
      <c r="BC400" s="137"/>
      <c r="BD400" s="137"/>
      <c r="BE400" s="137"/>
      <c r="BF400" s="137"/>
      <c r="BG400" s="137"/>
      <c r="BH400" s="137"/>
      <c r="BI400" s="137"/>
      <c r="BJ400" s="137"/>
      <c r="BK400" s="137"/>
      <c r="BL400" s="137"/>
      <c r="BM400" s="137"/>
      <c r="BN400" s="137"/>
      <c r="BO400" s="137"/>
      <c r="BP400" s="137"/>
      <c r="BQ400" s="137"/>
      <c r="BR400" s="137"/>
      <c r="BS400" s="137"/>
      <c r="BT400" s="137"/>
      <c r="BU400" s="137"/>
      <c r="BV400" s="137"/>
      <c r="BW400" s="137"/>
      <c r="BX400" s="137"/>
      <c r="BY400" s="137"/>
      <c r="BZ400" s="137"/>
      <c r="CA400" s="137"/>
      <c r="CB400" s="137"/>
      <c r="CC400" s="137"/>
      <c r="CD400" s="137"/>
      <c r="CE400" s="137"/>
      <c r="CF400" s="137"/>
      <c r="CG400" s="137"/>
      <c r="CH400" s="137"/>
      <c r="CI400" s="137"/>
      <c r="CJ400" s="137"/>
      <c r="CK400" s="137"/>
      <c r="CL400" s="137"/>
      <c r="CM400" s="137"/>
      <c r="CN400" s="137"/>
      <c r="CO400" s="137"/>
      <c r="CP400" s="137"/>
      <c r="CQ400" s="137"/>
      <c r="CR400" s="137"/>
      <c r="CS400" s="137"/>
      <c r="CT400" s="137"/>
      <c r="CU400" s="137"/>
      <c r="CV400" s="137"/>
      <c r="CW400" s="137"/>
      <c r="CX400" s="137"/>
      <c r="CY400" s="137"/>
      <c r="CZ400" s="137"/>
      <c r="DA400" s="137"/>
      <c r="DB400" s="137"/>
      <c r="DC400" s="137"/>
      <c r="DD400" s="137"/>
      <c r="DE400" s="137"/>
      <c r="DF400" s="137"/>
      <c r="DG400" s="137"/>
      <c r="DH400" s="137"/>
      <c r="DI400" s="137"/>
      <c r="DJ400" s="137"/>
      <c r="DK400" s="137"/>
      <c r="DL400" s="137"/>
      <c r="DM400" s="137"/>
      <c r="DN400" s="137"/>
      <c r="DO400" s="137"/>
      <c r="DP400" s="137"/>
      <c r="DQ400" s="137"/>
      <c r="DR400" s="137"/>
      <c r="DS400" s="137"/>
      <c r="DT400" s="137"/>
      <c r="DU400" s="137"/>
      <c r="DV400" s="137"/>
      <c r="DW400" s="137"/>
      <c r="DX400" s="137"/>
      <c r="DY400" s="137"/>
      <c r="DZ400" s="137"/>
      <c r="EA400" s="137"/>
      <c r="EB400" s="137"/>
      <c r="EC400" s="139"/>
      <c r="ED400" s="139"/>
      <c r="EE400" s="139"/>
      <c r="EF400" s="139"/>
      <c r="EG400" s="139"/>
      <c r="EH400" s="139"/>
      <c r="EI400" s="139"/>
      <c r="EJ400" s="139"/>
      <c r="EK400" s="139"/>
      <c r="EL400" s="139"/>
      <c r="EM400" s="139"/>
      <c r="EN400" s="139"/>
      <c r="EO400" s="139"/>
      <c r="EP400" s="139"/>
      <c r="EQ400" s="139"/>
      <c r="ER400" s="139"/>
      <c r="ES400" s="139"/>
      <c r="ET400" s="139"/>
      <c r="EU400" s="139"/>
      <c r="EV400" s="139"/>
      <c r="EW400" s="139"/>
      <c r="EX400" s="139"/>
      <c r="EY400" s="139"/>
      <c r="EZ400" s="139"/>
      <c r="FA400" s="139"/>
      <c r="FB400" s="139"/>
      <c r="FC400" s="139"/>
      <c r="FD400" s="139"/>
      <c r="FE400" s="139"/>
      <c r="FF400" s="139"/>
      <c r="FG400" s="139"/>
      <c r="FH400" s="139"/>
      <c r="FI400" s="139"/>
      <c r="FJ400" s="139"/>
      <c r="FK400" s="139"/>
      <c r="FL400" s="139"/>
      <c r="FM400" s="139"/>
      <c r="FN400" s="139"/>
      <c r="FO400" s="139"/>
      <c r="FP400" s="139"/>
      <c r="FQ400" s="139"/>
      <c r="FR400" s="139"/>
      <c r="FS400" s="139"/>
      <c r="FT400" s="139"/>
      <c r="FU400" s="139"/>
      <c r="FV400" s="139"/>
      <c r="FW400" s="139"/>
      <c r="FX400" s="139"/>
      <c r="FY400" s="139"/>
      <c r="FZ400" s="139"/>
      <c r="GA400" s="139"/>
      <c r="GB400" s="139"/>
      <c r="GC400" s="139"/>
      <c r="GD400" s="139"/>
      <c r="GE400" s="139"/>
      <c r="GF400" s="139"/>
      <c r="GG400" s="139"/>
      <c r="GH400" s="139"/>
      <c r="GI400" s="139"/>
      <c r="GJ400" s="139"/>
      <c r="GK400" s="139"/>
      <c r="GL400" s="139"/>
      <c r="GM400" s="139"/>
      <c r="GN400" s="139"/>
      <c r="GO400" s="139"/>
      <c r="GP400" s="139"/>
      <c r="GQ400" s="139"/>
      <c r="GR400" s="139"/>
      <c r="GS400" s="139"/>
      <c r="GT400" s="139"/>
      <c r="GU400" s="139"/>
      <c r="GV400" s="139"/>
      <c r="GW400" s="139"/>
      <c r="GX400" s="139"/>
      <c r="GY400" s="139"/>
      <c r="GZ400" s="139"/>
      <c r="HA400" s="139"/>
      <c r="HB400" s="139"/>
      <c r="HC400" s="139"/>
      <c r="HD400" s="139"/>
      <c r="HE400" s="139"/>
      <c r="HF400" s="139"/>
      <c r="HG400" s="139"/>
      <c r="HH400" s="139"/>
      <c r="HI400" s="139"/>
      <c r="HJ400" s="139"/>
      <c r="HK400" s="139"/>
      <c r="HL400" s="139"/>
      <c r="HM400" s="139"/>
      <c r="HN400" s="139"/>
      <c r="HO400" s="139"/>
      <c r="HP400" s="139"/>
      <c r="HQ400" s="139"/>
      <c r="HR400" s="139"/>
      <c r="HS400" s="139"/>
      <c r="HT400" s="139"/>
      <c r="HU400" s="139"/>
      <c r="HV400" s="139"/>
      <c r="HW400" s="139"/>
      <c r="HX400" s="139"/>
      <c r="HY400" s="139"/>
      <c r="HZ400" s="139"/>
      <c r="IA400" s="139"/>
      <c r="IB400" s="139"/>
      <c r="IC400" s="139"/>
      <c r="ID400" s="139"/>
      <c r="IE400" s="139"/>
      <c r="IF400" s="139"/>
      <c r="IG400" s="139"/>
      <c r="IH400" s="139"/>
      <c r="II400" s="139"/>
      <c r="IJ400" s="139"/>
      <c r="IK400" s="139"/>
      <c r="IL400" s="139"/>
      <c r="IM400" s="139"/>
      <c r="IN400" s="139"/>
      <c r="IO400" s="139"/>
      <c r="IP400" s="139"/>
      <c r="IQ400" s="139"/>
      <c r="IR400" s="139"/>
      <c r="IS400" s="139"/>
      <c r="IT400" s="139"/>
      <c r="IU400" s="139"/>
      <c r="IV400" s="139"/>
      <c r="IW400" s="139"/>
      <c r="IX400" s="139"/>
      <c r="IY400" s="139"/>
      <c r="IZ400" s="139"/>
      <c r="JA400" s="139"/>
      <c r="JB400" s="139"/>
      <c r="JC400" s="139"/>
      <c r="JD400" s="139"/>
      <c r="JE400" s="139"/>
      <c r="JF400" s="139"/>
      <c r="JG400" s="139"/>
      <c r="JH400" s="139"/>
      <c r="JI400" s="139"/>
      <c r="JJ400" s="139"/>
      <c r="JK400" s="139"/>
      <c r="JL400" s="139"/>
      <c r="JM400" s="139"/>
      <c r="JN400" s="139"/>
      <c r="JO400" s="139"/>
      <c r="JP400" s="139"/>
      <c r="JQ400" s="139"/>
      <c r="JR400" s="139"/>
      <c r="JS400" s="139"/>
      <c r="JT400" s="139"/>
      <c r="JU400" s="139"/>
      <c r="JV400" s="139"/>
      <c r="JW400" s="139"/>
      <c r="JX400" s="139"/>
      <c r="JY400" s="139"/>
      <c r="JZ400" s="139"/>
      <c r="KA400" s="139"/>
      <c r="KB400" s="139"/>
      <c r="KC400" s="139"/>
      <c r="KD400" s="139"/>
      <c r="KE400" s="139"/>
      <c r="KF400" s="139"/>
      <c r="KG400" s="139"/>
      <c r="KH400" s="139"/>
      <c r="KI400" s="139"/>
      <c r="KJ400" s="139"/>
      <c r="KK400" s="139"/>
      <c r="KL400" s="139"/>
      <c r="KM400" s="139"/>
      <c r="KN400" s="139"/>
      <c r="KO400" s="139"/>
      <c r="KP400" s="139"/>
      <c r="KQ400" s="139"/>
      <c r="KR400" s="139"/>
      <c r="KS400" s="139"/>
      <c r="KT400" s="139"/>
      <c r="KU400" s="139"/>
      <c r="KV400" s="139"/>
      <c r="KW400" s="139"/>
      <c r="KX400" s="139"/>
      <c r="KY400" s="139"/>
      <c r="KZ400" s="139"/>
      <c r="LA400" s="139"/>
      <c r="LB400" s="139"/>
      <c r="LC400" s="139"/>
      <c r="LD400" s="139"/>
      <c r="LE400" s="139"/>
      <c r="LF400" s="139"/>
      <c r="LG400" s="139"/>
      <c r="LH400" s="139"/>
      <c r="LI400" s="139"/>
      <c r="LJ400" s="139"/>
      <c r="LK400" s="139"/>
      <c r="LL400" s="139"/>
      <c r="LM400" s="139"/>
      <c r="LN400" s="139"/>
      <c r="LO400" s="139"/>
      <c r="LP400" s="139"/>
      <c r="LQ400" s="139"/>
      <c r="LR400" s="139"/>
      <c r="LS400" s="139"/>
      <c r="LT400" s="139"/>
      <c r="LU400" s="139"/>
      <c r="LV400" s="139"/>
      <c r="LW400" s="139"/>
      <c r="LX400" s="139"/>
      <c r="LY400" s="139"/>
      <c r="LZ400" s="139"/>
      <c r="MA400" s="139"/>
      <c r="MB400" s="139"/>
      <c r="MC400" s="139"/>
      <c r="MD400" s="139"/>
      <c r="ME400" s="139"/>
      <c r="MF400" s="139"/>
      <c r="MG400" s="139"/>
      <c r="MH400" s="139"/>
      <c r="MI400" s="139"/>
      <c r="MJ400" s="139"/>
      <c r="MK400" s="139"/>
      <c r="ML400" s="139"/>
      <c r="MM400" s="139"/>
      <c r="MN400" s="139"/>
      <c r="MO400" s="139"/>
      <c r="MP400" s="139"/>
      <c r="MQ400" s="139"/>
      <c r="MR400" s="139"/>
      <c r="MS400" s="139"/>
      <c r="MT400" s="139"/>
      <c r="MU400" s="139"/>
      <c r="MV400" s="139"/>
      <c r="MW400" s="139"/>
      <c r="MX400" s="139"/>
      <c r="MY400" s="139"/>
      <c r="MZ400" s="139"/>
      <c r="NA400" s="139"/>
      <c r="NB400" s="139"/>
      <c r="NC400" s="139"/>
      <c r="ND400" s="139"/>
      <c r="NE400" s="139"/>
      <c r="NF400" s="139"/>
      <c r="NG400" s="139"/>
      <c r="NH400" s="139"/>
      <c r="NI400" s="139"/>
      <c r="NJ400" s="139"/>
      <c r="NK400" s="139"/>
      <c r="NL400" s="139"/>
      <c r="NM400" s="139"/>
      <c r="NN400" s="139"/>
      <c r="NO400" s="139"/>
      <c r="NP400" s="139"/>
      <c r="NQ400" s="139"/>
      <c r="NR400" s="139"/>
      <c r="NS400" s="139"/>
      <c r="NT400" s="139"/>
      <c r="NU400" s="139"/>
      <c r="NV400" s="139"/>
      <c r="NW400" s="139"/>
      <c r="NX400" s="139"/>
      <c r="NY400" s="139"/>
      <c r="NZ400" s="139"/>
      <c r="OA400" s="139"/>
      <c r="OB400" s="139"/>
      <c r="OC400" s="139"/>
      <c r="OD400" s="139"/>
      <c r="OE400" s="139"/>
      <c r="OF400" s="139"/>
      <c r="OG400" s="139"/>
      <c r="OH400" s="139"/>
      <c r="OI400" s="139"/>
      <c r="OJ400" s="139"/>
      <c r="OK400" s="139"/>
      <c r="OL400" s="139"/>
      <c r="OM400" s="139"/>
      <c r="ON400" s="139"/>
      <c r="OO400" s="139"/>
      <c r="OP400" s="139"/>
      <c r="OQ400" s="139"/>
      <c r="OR400" s="139"/>
      <c r="OS400" s="139"/>
      <c r="OT400" s="139"/>
      <c r="OU400" s="139"/>
      <c r="OV400" s="139"/>
      <c r="OW400" s="139"/>
      <c r="OX400" s="139"/>
      <c r="OY400" s="139"/>
      <c r="OZ400" s="139"/>
      <c r="PA400" s="139"/>
      <c r="PB400" s="139"/>
      <c r="PC400" s="139"/>
      <c r="PD400" s="139"/>
      <c r="PE400" s="139"/>
      <c r="PF400" s="139"/>
      <c r="PG400" s="139"/>
      <c r="PH400" s="139"/>
      <c r="PI400" s="139"/>
      <c r="PJ400" s="139"/>
      <c r="PK400" s="139"/>
      <c r="PL400" s="139"/>
      <c r="PM400" s="139"/>
      <c r="PN400" s="139"/>
      <c r="PO400" s="139"/>
      <c r="PP400" s="139"/>
      <c r="PQ400" s="139"/>
      <c r="PR400" s="139"/>
      <c r="PS400" s="139"/>
      <c r="PT400" s="139"/>
      <c r="PU400" s="139"/>
      <c r="PV400" s="139"/>
      <c r="PW400" s="139"/>
      <c r="PX400" s="139"/>
      <c r="PY400" s="139"/>
      <c r="PZ400" s="139"/>
      <c r="QA400" s="139"/>
      <c r="QB400" s="139"/>
      <c r="QC400" s="139"/>
      <c r="QD400" s="139"/>
      <c r="QE400" s="139"/>
      <c r="QF400" s="139"/>
      <c r="QG400" s="139"/>
      <c r="QH400" s="139"/>
      <c r="QI400" s="139"/>
      <c r="QJ400" s="139"/>
      <c r="QK400" s="139"/>
      <c r="QL400" s="139"/>
      <c r="QM400" s="139"/>
      <c r="QN400" s="139"/>
      <c r="QO400" s="139"/>
      <c r="QP400" s="139"/>
      <c r="QQ400" s="139"/>
      <c r="QR400" s="139"/>
      <c r="QS400" s="139"/>
      <c r="QT400" s="139"/>
      <c r="QU400" s="139"/>
      <c r="QV400" s="139"/>
      <c r="QW400" s="139"/>
      <c r="QX400" s="139"/>
      <c r="QY400" s="139"/>
      <c r="QZ400" s="139"/>
      <c r="RA400" s="139"/>
      <c r="RB400" s="139"/>
      <c r="RC400" s="139"/>
      <c r="RD400" s="139"/>
      <c r="RE400" s="139"/>
      <c r="RF400" s="139"/>
      <c r="RG400" s="139"/>
      <c r="RH400" s="139"/>
      <c r="RI400" s="139"/>
      <c r="RJ400" s="139"/>
      <c r="RK400" s="139"/>
      <c r="RL400" s="139"/>
      <c r="RM400" s="139"/>
      <c r="RN400" s="139"/>
      <c r="RO400" s="139"/>
      <c r="RP400" s="139"/>
      <c r="RQ400" s="139"/>
      <c r="RR400" s="139"/>
      <c r="RS400" s="139"/>
      <c r="RT400" s="139"/>
      <c r="RU400" s="139"/>
      <c r="RV400" s="139"/>
      <c r="RW400" s="139"/>
      <c r="RX400" s="139"/>
      <c r="RY400" s="139"/>
      <c r="RZ400" s="139"/>
      <c r="SA400" s="139"/>
      <c r="SB400" s="139"/>
      <c r="SC400" s="139"/>
      <c r="SD400" s="139"/>
      <c r="SE400" s="139"/>
      <c r="SF400" s="139"/>
      <c r="SG400" s="139"/>
      <c r="SH400" s="139"/>
      <c r="SI400" s="139"/>
      <c r="SJ400" s="139"/>
      <c r="SK400" s="139"/>
      <c r="SL400" s="139"/>
      <c r="SM400" s="139"/>
      <c r="SN400" s="139"/>
      <c r="SO400" s="139"/>
      <c r="SP400" s="139"/>
      <c r="SQ400" s="139"/>
      <c r="SR400" s="139"/>
      <c r="SS400" s="139"/>
      <c r="ST400" s="139"/>
      <c r="SU400" s="139"/>
      <c r="SV400" s="139"/>
      <c r="SW400" s="139"/>
      <c r="SX400" s="139"/>
      <c r="SY400" s="139"/>
      <c r="SZ400" s="139"/>
      <c r="TA400" s="139"/>
      <c r="TB400" s="139"/>
      <c r="TC400" s="139"/>
      <c r="TD400" s="139"/>
      <c r="TE400" s="139"/>
      <c r="TF400" s="139"/>
      <c r="TG400" s="139"/>
      <c r="TH400" s="139"/>
      <c r="TI400" s="139"/>
      <c r="TJ400" s="139"/>
      <c r="TK400" s="139"/>
      <c r="TL400" s="139"/>
      <c r="TM400" s="139"/>
      <c r="TN400" s="139"/>
      <c r="TO400" s="139"/>
      <c r="TP400" s="139"/>
      <c r="TQ400" s="139"/>
      <c r="TR400" s="139"/>
      <c r="TS400" s="139"/>
      <c r="TT400" s="139"/>
      <c r="TU400" s="139"/>
      <c r="TV400" s="139"/>
      <c r="TW400" s="139"/>
      <c r="TX400" s="139"/>
      <c r="TY400" s="139"/>
      <c r="TZ400" s="139"/>
      <c r="UA400" s="139"/>
      <c r="UB400" s="139"/>
      <c r="UC400" s="139"/>
      <c r="UD400" s="139"/>
      <c r="UE400" s="139"/>
      <c r="UF400" s="139"/>
      <c r="UG400" s="139"/>
      <c r="UH400" s="139"/>
      <c r="UI400" s="139"/>
      <c r="UJ400" s="139"/>
      <c r="UK400" s="139"/>
      <c r="UL400" s="139"/>
      <c r="UM400" s="139"/>
      <c r="UN400" s="139"/>
      <c r="UO400" s="139"/>
      <c r="UP400" s="139"/>
      <c r="UQ400" s="139"/>
      <c r="UR400" s="139"/>
      <c r="US400" s="139"/>
      <c r="UT400" s="139"/>
      <c r="UU400" s="139"/>
      <c r="UV400" s="139"/>
      <c r="UW400" s="139"/>
      <c r="UX400" s="139"/>
      <c r="UY400" s="139"/>
      <c r="UZ400" s="139"/>
      <c r="VA400" s="139"/>
      <c r="VB400" s="139"/>
      <c r="VC400" s="139"/>
      <c r="VD400" s="139"/>
      <c r="VE400" s="139"/>
      <c r="VF400" s="139"/>
      <c r="VG400" s="139"/>
      <c r="VH400" s="139"/>
      <c r="VI400" s="139"/>
      <c r="VJ400" s="139"/>
      <c r="VK400" s="139"/>
      <c r="VL400" s="139"/>
      <c r="VM400" s="139"/>
      <c r="VN400" s="139"/>
      <c r="VO400" s="139"/>
      <c r="VP400" s="139"/>
      <c r="VQ400" s="139"/>
      <c r="VR400" s="139"/>
      <c r="VS400" s="139"/>
      <c r="VT400" s="139"/>
      <c r="VU400" s="139"/>
      <c r="VV400" s="139"/>
      <c r="VW400" s="139"/>
      <c r="VX400" s="139"/>
      <c r="VY400" s="139"/>
      <c r="VZ400" s="139"/>
      <c r="WA400" s="139"/>
      <c r="WB400" s="139"/>
      <c r="WC400" s="139"/>
      <c r="WD400" s="139"/>
      <c r="WE400" s="139"/>
      <c r="WF400" s="139"/>
      <c r="WG400" s="139"/>
      <c r="WH400" s="139"/>
      <c r="WI400" s="139"/>
      <c r="WJ400" s="139"/>
      <c r="WK400" s="139"/>
      <c r="WL400" s="139"/>
      <c r="WM400" s="139"/>
      <c r="WN400" s="139"/>
      <c r="WO400" s="139"/>
      <c r="WP400" s="139"/>
      <c r="WQ400" s="139"/>
      <c r="WR400" s="139"/>
      <c r="WS400" s="139"/>
      <c r="WT400" s="139"/>
      <c r="WU400" s="139"/>
      <c r="WV400" s="139"/>
      <c r="WW400" s="139"/>
      <c r="WX400" s="139"/>
      <c r="WY400" s="139"/>
      <c r="WZ400" s="139"/>
      <c r="XA400" s="139"/>
      <c r="XB400" s="139"/>
      <c r="XC400" s="139"/>
      <c r="XD400" s="139"/>
      <c r="XE400" s="139"/>
      <c r="XF400" s="139"/>
      <c r="XG400" s="139"/>
      <c r="XH400" s="139"/>
      <c r="XI400" s="139"/>
      <c r="XJ400" s="139"/>
      <c r="XK400" s="139"/>
      <c r="XL400" s="139"/>
      <c r="XM400" s="139"/>
      <c r="XN400" s="139"/>
      <c r="XO400" s="139"/>
      <c r="XP400" s="139"/>
      <c r="XQ400" s="139"/>
      <c r="XR400" s="139"/>
      <c r="XS400" s="139"/>
      <c r="XT400" s="139"/>
      <c r="XU400" s="139"/>
      <c r="XV400" s="139"/>
      <c r="XW400" s="139"/>
      <c r="XX400" s="139"/>
      <c r="XY400" s="139"/>
      <c r="XZ400" s="139"/>
      <c r="YA400" s="139"/>
      <c r="YB400" s="139"/>
      <c r="YC400" s="139"/>
      <c r="YD400" s="139"/>
      <c r="YE400" s="139"/>
      <c r="YF400" s="139"/>
      <c r="YG400" s="139"/>
      <c r="YH400" s="139"/>
      <c r="YI400" s="139"/>
      <c r="YJ400" s="139"/>
      <c r="YK400" s="139"/>
      <c r="YL400" s="139"/>
      <c r="YM400" s="139"/>
      <c r="YN400" s="139"/>
      <c r="YO400" s="139"/>
      <c r="YP400" s="139"/>
      <c r="YQ400" s="139"/>
      <c r="YR400" s="139"/>
      <c r="YS400" s="139"/>
      <c r="YT400" s="139"/>
      <c r="YU400" s="139"/>
      <c r="YV400" s="139"/>
      <c r="YW400" s="139"/>
      <c r="YX400" s="139"/>
      <c r="YY400" s="139"/>
      <c r="YZ400" s="139"/>
      <c r="ZA400" s="139"/>
      <c r="ZB400" s="139"/>
      <c r="ZC400" s="139"/>
      <c r="ZD400" s="139"/>
      <c r="ZE400" s="139"/>
      <c r="ZF400" s="139"/>
      <c r="ZG400" s="139"/>
      <c r="ZH400" s="139"/>
      <c r="ZI400" s="139"/>
      <c r="ZJ400" s="139"/>
      <c r="ZK400" s="139"/>
      <c r="ZL400" s="139"/>
      <c r="ZM400" s="139"/>
      <c r="ZN400" s="139"/>
      <c r="ZO400" s="139"/>
      <c r="ZP400" s="139"/>
      <c r="ZQ400" s="139"/>
      <c r="ZR400" s="139"/>
      <c r="ZS400" s="139"/>
      <c r="ZT400" s="139"/>
      <c r="ZU400" s="139"/>
      <c r="ZV400" s="139"/>
      <c r="ZW400" s="139"/>
      <c r="ZX400" s="139"/>
      <c r="ZY400" s="139"/>
      <c r="ZZ400" s="139"/>
      <c r="AAA400" s="139"/>
      <c r="AAB400" s="139"/>
      <c r="AAC400" s="139"/>
      <c r="AAD400" s="139"/>
      <c r="AAE400" s="139"/>
      <c r="AAF400" s="139"/>
      <c r="AAG400" s="139"/>
      <c r="AAH400" s="139"/>
      <c r="AAI400" s="139"/>
      <c r="AAJ400" s="139"/>
      <c r="AAK400" s="139"/>
      <c r="AAL400" s="139"/>
      <c r="AAM400" s="139"/>
      <c r="AAN400" s="139"/>
      <c r="AAO400" s="139"/>
      <c r="AAP400" s="139"/>
      <c r="AAQ400" s="139"/>
      <c r="AAR400" s="139"/>
      <c r="AAS400" s="139"/>
      <c r="AAT400" s="139"/>
      <c r="AAU400" s="139"/>
      <c r="AAV400" s="139"/>
      <c r="AAW400" s="139"/>
      <c r="AAX400" s="139"/>
      <c r="AAY400" s="139"/>
      <c r="AAZ400" s="139"/>
      <c r="ABA400" s="139"/>
      <c r="ABB400" s="139"/>
      <c r="ABC400" s="139"/>
      <c r="ABD400" s="139"/>
      <c r="ABE400" s="139"/>
      <c r="ABF400" s="139"/>
      <c r="ABG400" s="139"/>
      <c r="ABH400" s="139"/>
      <c r="ABI400" s="139"/>
      <c r="ABJ400" s="139"/>
      <c r="ABK400" s="139"/>
      <c r="ABL400" s="139"/>
      <c r="ABM400" s="139"/>
      <c r="ABN400" s="139"/>
      <c r="ABO400" s="139"/>
      <c r="ABP400" s="139"/>
      <c r="ABQ400" s="139"/>
      <c r="ABR400" s="139"/>
      <c r="ABS400" s="139"/>
      <c r="ABT400" s="139"/>
      <c r="ABU400" s="139"/>
      <c r="ABV400" s="139"/>
      <c r="ABW400" s="139"/>
      <c r="ABX400" s="139"/>
      <c r="ABY400" s="139"/>
      <c r="ABZ400" s="139"/>
      <c r="ACA400" s="139"/>
      <c r="ACB400" s="139"/>
      <c r="ACC400" s="139"/>
      <c r="ACD400" s="139"/>
      <c r="ACE400" s="139"/>
      <c r="ACF400" s="139"/>
      <c r="ACG400" s="139"/>
      <c r="ACH400" s="139"/>
      <c r="ACI400" s="139"/>
      <c r="ACJ400" s="139"/>
      <c r="ACK400" s="139"/>
      <c r="ACL400" s="139"/>
      <c r="ACM400" s="139"/>
      <c r="ACN400" s="139"/>
      <c r="ACO400" s="139"/>
      <c r="ACP400" s="139"/>
      <c r="ACQ400" s="139"/>
      <c r="ACR400" s="139"/>
      <c r="ACS400" s="139"/>
      <c r="ACT400" s="139"/>
      <c r="ACU400" s="139"/>
      <c r="ACV400" s="139"/>
      <c r="ACW400" s="139"/>
      <c r="ACX400" s="139"/>
      <c r="ACY400" s="139"/>
      <c r="ACZ400" s="139"/>
    </row>
    <row r="401" spans="1:781" s="1" customFormat="1" ht="60.6" customHeight="1" x14ac:dyDescent="0.3">
      <c r="A401" s="58">
        <v>1</v>
      </c>
      <c r="B401" s="46" t="s">
        <v>1082</v>
      </c>
      <c r="C401" s="25" t="s">
        <v>56</v>
      </c>
      <c r="D401" s="25" t="s">
        <v>176</v>
      </c>
      <c r="E401" s="25" t="s">
        <v>377</v>
      </c>
      <c r="F401" s="25">
        <v>61</v>
      </c>
      <c r="G401" s="81">
        <v>20000000</v>
      </c>
      <c r="H401" s="25">
        <v>1</v>
      </c>
      <c r="I401" s="25" t="s">
        <v>44</v>
      </c>
      <c r="J401" s="25" t="s">
        <v>360</v>
      </c>
      <c r="K401" s="27">
        <v>1928</v>
      </c>
      <c r="L401" s="28">
        <v>46762</v>
      </c>
      <c r="M401" s="29">
        <v>2800000</v>
      </c>
      <c r="N401" s="30"/>
      <c r="O401" s="30">
        <v>54</v>
      </c>
      <c r="P401" s="31" t="s">
        <v>32</v>
      </c>
      <c r="Q401" s="32" t="s">
        <v>1083</v>
      </c>
      <c r="R401" s="33" t="s">
        <v>293</v>
      </c>
      <c r="S401" s="34" t="str">
        <f t="shared" si="86"/>
        <v>Cu</v>
      </c>
      <c r="T401" s="35">
        <v>12000</v>
      </c>
      <c r="U401" s="35">
        <v>1</v>
      </c>
      <c r="V401" s="35"/>
      <c r="W401" s="35">
        <v>1</v>
      </c>
      <c r="X401" s="35"/>
      <c r="Y401" s="35">
        <v>35</v>
      </c>
      <c r="Z401" s="35" t="s">
        <v>294</v>
      </c>
      <c r="AB401" s="36">
        <f t="shared" si="87"/>
        <v>1.4762848027551692</v>
      </c>
      <c r="AC401" s="36">
        <f t="shared" si="88"/>
        <v>0</v>
      </c>
      <c r="AD401" s="36">
        <f t="shared" si="89"/>
        <v>3.8571428571428572</v>
      </c>
      <c r="AE401" s="36">
        <f t="shared" si="90"/>
        <v>5.3334276598980264</v>
      </c>
      <c r="AF401" s="37"/>
      <c r="AG401" s="37">
        <f>IF(A401=1,AE401,0)</f>
        <v>5.3334276598980264</v>
      </c>
      <c r="AH401" s="37">
        <f>IF(A401=2,AE401,0)</f>
        <v>0</v>
      </c>
      <c r="AI401" s="37">
        <f>IF(A401=3,AE401,0)</f>
        <v>0</v>
      </c>
      <c r="AK401" s="137"/>
      <c r="AL401" s="137"/>
      <c r="AM401" s="137"/>
      <c r="AN401" s="137"/>
      <c r="AO401" s="137"/>
      <c r="AP401" s="137"/>
      <c r="AQ401" s="137"/>
      <c r="AR401" s="137"/>
      <c r="AS401" s="137"/>
      <c r="AT401" s="137"/>
      <c r="AU401" s="137"/>
      <c r="AV401" s="137"/>
      <c r="AW401" s="137"/>
      <c r="AX401" s="137"/>
      <c r="AY401" s="137"/>
      <c r="AZ401" s="137"/>
      <c r="BA401" s="137"/>
      <c r="BB401" s="137"/>
      <c r="BC401" s="137"/>
      <c r="BD401" s="137"/>
      <c r="BE401" s="137"/>
      <c r="BF401" s="137"/>
      <c r="BG401" s="137"/>
      <c r="BH401" s="137"/>
      <c r="BI401" s="137"/>
      <c r="BJ401" s="137"/>
      <c r="BK401" s="137"/>
      <c r="BL401" s="137"/>
      <c r="BM401" s="137"/>
      <c r="BN401" s="137"/>
      <c r="BO401" s="137"/>
      <c r="BP401" s="137"/>
      <c r="BQ401" s="137"/>
      <c r="BR401" s="137"/>
      <c r="BS401" s="137"/>
      <c r="BT401" s="137"/>
      <c r="BU401" s="137"/>
      <c r="BV401" s="137"/>
      <c r="BW401" s="137"/>
      <c r="BX401" s="137"/>
      <c r="BY401" s="137"/>
      <c r="BZ401" s="137"/>
      <c r="CA401" s="137"/>
      <c r="CB401" s="137"/>
      <c r="CC401" s="137"/>
      <c r="CD401" s="137"/>
      <c r="CE401" s="137"/>
      <c r="CF401" s="137"/>
      <c r="CG401" s="137"/>
      <c r="CH401" s="137"/>
      <c r="CI401" s="137"/>
      <c r="CJ401" s="137"/>
      <c r="CK401" s="137"/>
      <c r="CL401" s="137"/>
      <c r="CM401" s="137"/>
      <c r="CN401" s="137"/>
      <c r="CO401" s="137"/>
      <c r="CP401" s="137"/>
      <c r="CQ401" s="137"/>
      <c r="CR401" s="137"/>
      <c r="CS401" s="137"/>
      <c r="CT401" s="137"/>
      <c r="CU401" s="137"/>
      <c r="CV401" s="137"/>
      <c r="CW401" s="137"/>
      <c r="CX401" s="137"/>
      <c r="CY401" s="137"/>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37"/>
      <c r="EA401" s="137"/>
      <c r="EB401" s="137"/>
      <c r="EC401" s="139"/>
      <c r="ED401" s="139"/>
      <c r="EE401" s="139"/>
      <c r="EF401" s="139"/>
      <c r="EG401" s="139"/>
      <c r="EH401" s="139"/>
      <c r="EI401" s="139"/>
      <c r="EJ401" s="139"/>
      <c r="EK401" s="139"/>
      <c r="EL401" s="139"/>
      <c r="EM401" s="139"/>
      <c r="EN401" s="139"/>
      <c r="EO401" s="139"/>
      <c r="EP401" s="139"/>
      <c r="EQ401" s="139"/>
      <c r="ER401" s="139"/>
      <c r="ES401" s="139"/>
      <c r="ET401" s="139"/>
      <c r="EU401" s="139"/>
      <c r="EV401" s="139"/>
      <c r="EW401" s="139"/>
      <c r="EX401" s="139"/>
      <c r="EY401" s="139"/>
      <c r="EZ401" s="139"/>
      <c r="FA401" s="139"/>
      <c r="FB401" s="139"/>
      <c r="FC401" s="139"/>
      <c r="FD401" s="139"/>
      <c r="FE401" s="139"/>
      <c r="FF401" s="139"/>
      <c r="FG401" s="139"/>
      <c r="FH401" s="139"/>
      <c r="FI401" s="139"/>
      <c r="FJ401" s="139"/>
      <c r="FK401" s="139"/>
      <c r="FL401" s="139"/>
      <c r="FM401" s="139"/>
      <c r="FN401" s="139"/>
      <c r="FO401" s="139"/>
      <c r="FP401" s="139"/>
      <c r="FQ401" s="139"/>
      <c r="FR401" s="139"/>
      <c r="FS401" s="139"/>
      <c r="FT401" s="139"/>
      <c r="FU401" s="139"/>
      <c r="FV401" s="139"/>
      <c r="FW401" s="139"/>
      <c r="FX401" s="139"/>
      <c r="FY401" s="139"/>
      <c r="FZ401" s="139"/>
      <c r="GA401" s="139"/>
      <c r="GB401" s="139"/>
      <c r="GC401" s="139"/>
      <c r="GD401" s="139"/>
      <c r="GE401" s="139"/>
      <c r="GF401" s="139"/>
      <c r="GG401" s="139"/>
      <c r="GH401" s="139"/>
      <c r="GI401" s="139"/>
      <c r="GJ401" s="139"/>
      <c r="GK401" s="139"/>
      <c r="GL401" s="139"/>
      <c r="GM401" s="139"/>
      <c r="GN401" s="139"/>
      <c r="GO401" s="139"/>
      <c r="GP401" s="139"/>
      <c r="GQ401" s="139"/>
      <c r="GR401" s="139"/>
      <c r="GS401" s="139"/>
      <c r="GT401" s="139"/>
      <c r="GU401" s="139"/>
      <c r="GV401" s="139"/>
      <c r="GW401" s="139"/>
      <c r="GX401" s="139"/>
      <c r="GY401" s="139"/>
      <c r="GZ401" s="139"/>
      <c r="HA401" s="139"/>
      <c r="HB401" s="139"/>
      <c r="HC401" s="139"/>
      <c r="HD401" s="139"/>
      <c r="HE401" s="139"/>
      <c r="HF401" s="139"/>
      <c r="HG401" s="139"/>
      <c r="HH401" s="139"/>
      <c r="HI401" s="139"/>
      <c r="HJ401" s="139"/>
      <c r="HK401" s="139"/>
      <c r="HL401" s="139"/>
      <c r="HM401" s="139"/>
      <c r="HN401" s="139"/>
      <c r="HO401" s="139"/>
      <c r="HP401" s="139"/>
      <c r="HQ401" s="139"/>
      <c r="HR401" s="139"/>
      <c r="HS401" s="139"/>
      <c r="HT401" s="139"/>
      <c r="HU401" s="139"/>
      <c r="HV401" s="139"/>
      <c r="HW401" s="139"/>
      <c r="HX401" s="139"/>
      <c r="HY401" s="139"/>
      <c r="HZ401" s="139"/>
      <c r="IA401" s="139"/>
      <c r="IB401" s="139"/>
      <c r="IC401" s="139"/>
      <c r="ID401" s="139"/>
      <c r="IE401" s="139"/>
      <c r="IF401" s="139"/>
      <c r="IG401" s="139"/>
      <c r="IH401" s="139"/>
      <c r="II401" s="139"/>
      <c r="IJ401" s="139"/>
      <c r="IK401" s="139"/>
      <c r="IL401" s="139"/>
      <c r="IM401" s="139"/>
      <c r="IN401" s="139"/>
      <c r="IO401" s="139"/>
      <c r="IP401" s="139"/>
      <c r="IQ401" s="139"/>
      <c r="IR401" s="139"/>
      <c r="IS401" s="139"/>
      <c r="IT401" s="139"/>
      <c r="IU401" s="139"/>
      <c r="IV401" s="139"/>
      <c r="IW401" s="139"/>
      <c r="IX401" s="139"/>
      <c r="IY401" s="139"/>
      <c r="IZ401" s="139"/>
      <c r="JA401" s="139"/>
      <c r="JB401" s="139"/>
      <c r="JC401" s="139"/>
      <c r="JD401" s="139"/>
      <c r="JE401" s="139"/>
      <c r="JF401" s="139"/>
      <c r="JG401" s="139"/>
      <c r="JH401" s="139"/>
      <c r="JI401" s="139"/>
      <c r="JJ401" s="139"/>
      <c r="JK401" s="139"/>
      <c r="JL401" s="139"/>
      <c r="JM401" s="139"/>
      <c r="JN401" s="139"/>
      <c r="JO401" s="139"/>
      <c r="JP401" s="139"/>
      <c r="JQ401" s="139"/>
      <c r="JR401" s="139"/>
      <c r="JS401" s="139"/>
      <c r="JT401" s="139"/>
      <c r="JU401" s="139"/>
      <c r="JV401" s="139"/>
      <c r="JW401" s="139"/>
      <c r="JX401" s="139"/>
      <c r="JY401" s="139"/>
      <c r="JZ401" s="139"/>
      <c r="KA401" s="139"/>
      <c r="KB401" s="139"/>
      <c r="KC401" s="139"/>
      <c r="KD401" s="139"/>
      <c r="KE401" s="139"/>
      <c r="KF401" s="139"/>
      <c r="KG401" s="139"/>
      <c r="KH401" s="139"/>
      <c r="KI401" s="139"/>
      <c r="KJ401" s="139"/>
      <c r="KK401" s="139"/>
      <c r="KL401" s="139"/>
      <c r="KM401" s="139"/>
      <c r="KN401" s="139"/>
      <c r="KO401" s="139"/>
      <c r="KP401" s="139"/>
      <c r="KQ401" s="139"/>
      <c r="KR401" s="139"/>
      <c r="KS401" s="139"/>
      <c r="KT401" s="139"/>
      <c r="KU401" s="139"/>
      <c r="KV401" s="139"/>
      <c r="KW401" s="139"/>
      <c r="KX401" s="139"/>
      <c r="KY401" s="139"/>
      <c r="KZ401" s="139"/>
      <c r="LA401" s="139"/>
      <c r="LB401" s="139"/>
      <c r="LC401" s="139"/>
      <c r="LD401" s="139"/>
      <c r="LE401" s="139"/>
      <c r="LF401" s="139"/>
      <c r="LG401" s="139"/>
      <c r="LH401" s="139"/>
      <c r="LI401" s="139"/>
      <c r="LJ401" s="139"/>
      <c r="LK401" s="139"/>
      <c r="LL401" s="139"/>
      <c r="LM401" s="139"/>
      <c r="LN401" s="139"/>
      <c r="LO401" s="139"/>
      <c r="LP401" s="139"/>
      <c r="LQ401" s="139"/>
      <c r="LR401" s="139"/>
      <c r="LS401" s="139"/>
      <c r="LT401" s="139"/>
      <c r="LU401" s="139"/>
      <c r="LV401" s="139"/>
      <c r="LW401" s="139"/>
      <c r="LX401" s="139"/>
      <c r="LY401" s="139"/>
      <c r="LZ401" s="139"/>
      <c r="MA401" s="139"/>
      <c r="MB401" s="139"/>
      <c r="MC401" s="139"/>
      <c r="MD401" s="139"/>
      <c r="ME401" s="139"/>
      <c r="MF401" s="139"/>
      <c r="MG401" s="139"/>
      <c r="MH401" s="139"/>
      <c r="MI401" s="139"/>
      <c r="MJ401" s="139"/>
      <c r="MK401" s="139"/>
      <c r="ML401" s="139"/>
      <c r="MM401" s="139"/>
      <c r="MN401" s="139"/>
      <c r="MO401" s="139"/>
      <c r="MP401" s="139"/>
      <c r="MQ401" s="139"/>
      <c r="MR401" s="139"/>
      <c r="MS401" s="139"/>
      <c r="MT401" s="139"/>
      <c r="MU401" s="139"/>
      <c r="MV401" s="139"/>
      <c r="MW401" s="139"/>
      <c r="MX401" s="139"/>
      <c r="MY401" s="139"/>
      <c r="MZ401" s="139"/>
      <c r="NA401" s="139"/>
      <c r="NB401" s="139"/>
      <c r="NC401" s="139"/>
      <c r="ND401" s="139"/>
      <c r="NE401" s="139"/>
      <c r="NF401" s="139"/>
      <c r="NG401" s="139"/>
      <c r="NH401" s="139"/>
      <c r="NI401" s="139"/>
      <c r="NJ401" s="139"/>
      <c r="NK401" s="139"/>
      <c r="NL401" s="139"/>
      <c r="NM401" s="139"/>
      <c r="NN401" s="139"/>
      <c r="NO401" s="139"/>
      <c r="NP401" s="139"/>
      <c r="NQ401" s="139"/>
      <c r="NR401" s="139"/>
      <c r="NS401" s="139"/>
      <c r="NT401" s="139"/>
      <c r="NU401" s="139"/>
      <c r="NV401" s="139"/>
      <c r="NW401" s="139"/>
      <c r="NX401" s="139"/>
      <c r="NY401" s="139"/>
      <c r="NZ401" s="139"/>
      <c r="OA401" s="139"/>
      <c r="OB401" s="139"/>
      <c r="OC401" s="139"/>
      <c r="OD401" s="139"/>
      <c r="OE401" s="139"/>
      <c r="OF401" s="139"/>
      <c r="OG401" s="139"/>
      <c r="OH401" s="139"/>
      <c r="OI401" s="139"/>
      <c r="OJ401" s="139"/>
      <c r="OK401" s="139"/>
      <c r="OL401" s="139"/>
      <c r="OM401" s="139"/>
      <c r="ON401" s="139"/>
      <c r="OO401" s="139"/>
      <c r="OP401" s="139"/>
      <c r="OQ401" s="139"/>
      <c r="OR401" s="139"/>
      <c r="OS401" s="139"/>
      <c r="OT401" s="139"/>
      <c r="OU401" s="139"/>
      <c r="OV401" s="139"/>
      <c r="OW401" s="139"/>
      <c r="OX401" s="139"/>
      <c r="OY401" s="139"/>
      <c r="OZ401" s="139"/>
      <c r="PA401" s="139"/>
      <c r="PB401" s="139"/>
      <c r="PC401" s="139"/>
      <c r="PD401" s="139"/>
      <c r="PE401" s="139"/>
      <c r="PF401" s="139"/>
      <c r="PG401" s="139"/>
      <c r="PH401" s="139"/>
      <c r="PI401" s="139"/>
      <c r="PJ401" s="139"/>
      <c r="PK401" s="139"/>
      <c r="PL401" s="139"/>
      <c r="PM401" s="139"/>
      <c r="PN401" s="139"/>
      <c r="PO401" s="139"/>
      <c r="PP401" s="139"/>
      <c r="PQ401" s="139"/>
      <c r="PR401" s="139"/>
      <c r="PS401" s="139"/>
      <c r="PT401" s="139"/>
      <c r="PU401" s="139"/>
      <c r="PV401" s="139"/>
      <c r="PW401" s="139"/>
      <c r="PX401" s="139"/>
      <c r="PY401" s="139"/>
      <c r="PZ401" s="139"/>
      <c r="QA401" s="139"/>
      <c r="QB401" s="139"/>
      <c r="QC401" s="139"/>
      <c r="QD401" s="139"/>
      <c r="QE401" s="139"/>
      <c r="QF401" s="139"/>
      <c r="QG401" s="139"/>
      <c r="QH401" s="139"/>
      <c r="QI401" s="139"/>
      <c r="QJ401" s="139"/>
      <c r="QK401" s="139"/>
      <c r="QL401" s="139"/>
      <c r="QM401" s="139"/>
      <c r="QN401" s="139"/>
      <c r="QO401" s="139"/>
      <c r="QP401" s="139"/>
      <c r="QQ401" s="139"/>
      <c r="QR401" s="139"/>
      <c r="QS401" s="139"/>
      <c r="QT401" s="139"/>
      <c r="QU401" s="139"/>
      <c r="QV401" s="139"/>
      <c r="QW401" s="139"/>
      <c r="QX401" s="139"/>
      <c r="QY401" s="139"/>
      <c r="QZ401" s="139"/>
      <c r="RA401" s="139"/>
      <c r="RB401" s="139"/>
      <c r="RC401" s="139"/>
      <c r="RD401" s="139"/>
      <c r="RE401" s="139"/>
      <c r="RF401" s="139"/>
      <c r="RG401" s="139"/>
      <c r="RH401" s="139"/>
      <c r="RI401" s="139"/>
      <c r="RJ401" s="139"/>
      <c r="RK401" s="139"/>
      <c r="RL401" s="139"/>
      <c r="RM401" s="139"/>
      <c r="RN401" s="139"/>
      <c r="RO401" s="139"/>
      <c r="RP401" s="139"/>
      <c r="RQ401" s="139"/>
      <c r="RR401" s="139"/>
      <c r="RS401" s="139"/>
      <c r="RT401" s="139"/>
      <c r="RU401" s="139"/>
      <c r="RV401" s="139"/>
      <c r="RW401" s="139"/>
      <c r="RX401" s="139"/>
      <c r="RY401" s="139"/>
      <c r="RZ401" s="139"/>
      <c r="SA401" s="139"/>
      <c r="SB401" s="139"/>
      <c r="SC401" s="139"/>
      <c r="SD401" s="139"/>
      <c r="SE401" s="139"/>
      <c r="SF401" s="139"/>
      <c r="SG401" s="139"/>
      <c r="SH401" s="139"/>
      <c r="SI401" s="139"/>
      <c r="SJ401" s="139"/>
      <c r="SK401" s="139"/>
      <c r="SL401" s="139"/>
      <c r="SM401" s="139"/>
      <c r="SN401" s="139"/>
      <c r="SO401" s="139"/>
      <c r="SP401" s="139"/>
      <c r="SQ401" s="139"/>
      <c r="SR401" s="139"/>
      <c r="SS401" s="139"/>
      <c r="ST401" s="139"/>
      <c r="SU401" s="139"/>
      <c r="SV401" s="139"/>
      <c r="SW401" s="139"/>
      <c r="SX401" s="139"/>
      <c r="SY401" s="139"/>
      <c r="SZ401" s="139"/>
      <c r="TA401" s="139"/>
      <c r="TB401" s="139"/>
      <c r="TC401" s="139"/>
      <c r="TD401" s="139"/>
      <c r="TE401" s="139"/>
      <c r="TF401" s="139"/>
      <c r="TG401" s="139"/>
      <c r="TH401" s="139"/>
      <c r="TI401" s="139"/>
      <c r="TJ401" s="139"/>
      <c r="TK401" s="139"/>
      <c r="TL401" s="139"/>
      <c r="TM401" s="139"/>
      <c r="TN401" s="139"/>
      <c r="TO401" s="139"/>
      <c r="TP401" s="139"/>
      <c r="TQ401" s="139"/>
      <c r="TR401" s="139"/>
      <c r="TS401" s="139"/>
      <c r="TT401" s="139"/>
      <c r="TU401" s="139"/>
      <c r="TV401" s="139"/>
      <c r="TW401" s="139"/>
      <c r="TX401" s="139"/>
      <c r="TY401" s="139"/>
      <c r="TZ401" s="139"/>
      <c r="UA401" s="139"/>
      <c r="UB401" s="139"/>
      <c r="UC401" s="139"/>
      <c r="UD401" s="139"/>
      <c r="UE401" s="139"/>
      <c r="UF401" s="139"/>
      <c r="UG401" s="139"/>
      <c r="UH401" s="139"/>
      <c r="UI401" s="139"/>
      <c r="UJ401" s="139"/>
      <c r="UK401" s="139"/>
      <c r="UL401" s="139"/>
      <c r="UM401" s="139"/>
      <c r="UN401" s="139"/>
      <c r="UO401" s="139"/>
      <c r="UP401" s="139"/>
      <c r="UQ401" s="139"/>
      <c r="UR401" s="139"/>
      <c r="US401" s="139"/>
      <c r="UT401" s="139"/>
      <c r="UU401" s="139"/>
      <c r="UV401" s="139"/>
      <c r="UW401" s="139"/>
      <c r="UX401" s="139"/>
      <c r="UY401" s="139"/>
      <c r="UZ401" s="139"/>
      <c r="VA401" s="139"/>
      <c r="VB401" s="139"/>
      <c r="VC401" s="139"/>
      <c r="VD401" s="139"/>
      <c r="VE401" s="139"/>
      <c r="VF401" s="139"/>
      <c r="VG401" s="139"/>
      <c r="VH401" s="139"/>
      <c r="VI401" s="139"/>
      <c r="VJ401" s="139"/>
      <c r="VK401" s="139"/>
      <c r="VL401" s="139"/>
      <c r="VM401" s="139"/>
      <c r="VN401" s="139"/>
      <c r="VO401" s="139"/>
      <c r="VP401" s="139"/>
      <c r="VQ401" s="139"/>
      <c r="VR401" s="139"/>
      <c r="VS401" s="139"/>
      <c r="VT401" s="139"/>
      <c r="VU401" s="139"/>
      <c r="VV401" s="139"/>
      <c r="VW401" s="139"/>
      <c r="VX401" s="139"/>
      <c r="VY401" s="139"/>
      <c r="VZ401" s="139"/>
      <c r="WA401" s="139"/>
      <c r="WB401" s="139"/>
      <c r="WC401" s="139"/>
      <c r="WD401" s="139"/>
      <c r="WE401" s="139"/>
      <c r="WF401" s="139"/>
      <c r="WG401" s="139"/>
      <c r="WH401" s="139"/>
      <c r="WI401" s="139"/>
      <c r="WJ401" s="139"/>
      <c r="WK401" s="139"/>
      <c r="WL401" s="139"/>
      <c r="WM401" s="139"/>
      <c r="WN401" s="139"/>
      <c r="WO401" s="139"/>
      <c r="WP401" s="139"/>
      <c r="WQ401" s="139"/>
      <c r="WR401" s="139"/>
      <c r="WS401" s="139"/>
      <c r="WT401" s="139"/>
      <c r="WU401" s="139"/>
      <c r="WV401" s="139"/>
      <c r="WW401" s="139"/>
      <c r="WX401" s="139"/>
      <c r="WY401" s="139"/>
      <c r="WZ401" s="139"/>
      <c r="XA401" s="139"/>
      <c r="XB401" s="139"/>
      <c r="XC401" s="139"/>
      <c r="XD401" s="139"/>
      <c r="XE401" s="139"/>
      <c r="XF401" s="139"/>
      <c r="XG401" s="139"/>
      <c r="XH401" s="139"/>
      <c r="XI401" s="139"/>
      <c r="XJ401" s="139"/>
      <c r="XK401" s="139"/>
      <c r="XL401" s="139"/>
      <c r="XM401" s="139"/>
      <c r="XN401" s="139"/>
      <c r="XO401" s="139"/>
      <c r="XP401" s="139"/>
      <c r="XQ401" s="139"/>
      <c r="XR401" s="139"/>
      <c r="XS401" s="139"/>
      <c r="XT401" s="139"/>
      <c r="XU401" s="139"/>
      <c r="XV401" s="139"/>
      <c r="XW401" s="139"/>
      <c r="XX401" s="139"/>
      <c r="XY401" s="139"/>
      <c r="XZ401" s="139"/>
      <c r="YA401" s="139"/>
      <c r="YB401" s="139"/>
      <c r="YC401" s="139"/>
      <c r="YD401" s="139"/>
      <c r="YE401" s="139"/>
      <c r="YF401" s="139"/>
      <c r="YG401" s="139"/>
      <c r="YH401" s="139"/>
      <c r="YI401" s="139"/>
      <c r="YJ401" s="139"/>
      <c r="YK401" s="139"/>
      <c r="YL401" s="139"/>
      <c r="YM401" s="139"/>
      <c r="YN401" s="139"/>
      <c r="YO401" s="139"/>
      <c r="YP401" s="139"/>
      <c r="YQ401" s="139"/>
      <c r="YR401" s="139"/>
      <c r="YS401" s="139"/>
      <c r="YT401" s="139"/>
      <c r="YU401" s="139"/>
      <c r="YV401" s="139"/>
      <c r="YW401" s="139"/>
      <c r="YX401" s="139"/>
      <c r="YY401" s="139"/>
      <c r="YZ401" s="139"/>
      <c r="ZA401" s="139"/>
      <c r="ZB401" s="139"/>
      <c r="ZC401" s="139"/>
      <c r="ZD401" s="139"/>
      <c r="ZE401" s="139"/>
      <c r="ZF401" s="139"/>
      <c r="ZG401" s="139"/>
      <c r="ZH401" s="139"/>
      <c r="ZI401" s="139"/>
      <c r="ZJ401" s="139"/>
      <c r="ZK401" s="139"/>
      <c r="ZL401" s="139"/>
      <c r="ZM401" s="139"/>
      <c r="ZN401" s="139"/>
      <c r="ZO401" s="139"/>
      <c r="ZP401" s="139"/>
      <c r="ZQ401" s="139"/>
      <c r="ZR401" s="139"/>
      <c r="ZS401" s="139"/>
      <c r="ZT401" s="139"/>
      <c r="ZU401" s="139"/>
      <c r="ZV401" s="139"/>
      <c r="ZW401" s="139"/>
      <c r="ZX401" s="139"/>
      <c r="ZY401" s="139"/>
      <c r="ZZ401" s="139"/>
      <c r="AAA401" s="139"/>
      <c r="AAB401" s="139"/>
      <c r="AAC401" s="139"/>
      <c r="AAD401" s="139"/>
      <c r="AAE401" s="139"/>
      <c r="AAF401" s="139"/>
      <c r="AAG401" s="139"/>
      <c r="AAH401" s="139"/>
      <c r="AAI401" s="139"/>
      <c r="AAJ401" s="139"/>
      <c r="AAK401" s="139"/>
      <c r="AAL401" s="139"/>
      <c r="AAM401" s="139"/>
      <c r="AAN401" s="139"/>
      <c r="AAO401" s="139"/>
      <c r="AAP401" s="139"/>
      <c r="AAQ401" s="139"/>
      <c r="AAR401" s="139"/>
      <c r="AAS401" s="139"/>
      <c r="AAT401" s="139"/>
      <c r="AAU401" s="139"/>
      <c r="AAV401" s="139"/>
      <c r="AAW401" s="139"/>
      <c r="AAX401" s="139"/>
      <c r="AAY401" s="139"/>
      <c r="AAZ401" s="139"/>
      <c r="ABA401" s="139"/>
      <c r="ABB401" s="139"/>
      <c r="ABC401" s="139"/>
      <c r="ABD401" s="139"/>
      <c r="ABE401" s="139"/>
      <c r="ABF401" s="139"/>
      <c r="ABG401" s="139"/>
      <c r="ABH401" s="139"/>
      <c r="ABI401" s="139"/>
      <c r="ABJ401" s="139"/>
      <c r="ABK401" s="139"/>
      <c r="ABL401" s="139"/>
      <c r="ABM401" s="139"/>
      <c r="ABN401" s="139"/>
      <c r="ABO401" s="139"/>
      <c r="ABP401" s="139"/>
      <c r="ABQ401" s="139"/>
      <c r="ABR401" s="139"/>
      <c r="ABS401" s="139"/>
      <c r="ABT401" s="139"/>
      <c r="ABU401" s="139"/>
      <c r="ABV401" s="139"/>
      <c r="ABW401" s="139"/>
      <c r="ABX401" s="139"/>
      <c r="ABY401" s="139"/>
      <c r="ABZ401" s="139"/>
      <c r="ACA401" s="139"/>
      <c r="ACB401" s="139"/>
      <c r="ACC401" s="139"/>
      <c r="ACD401" s="139"/>
      <c r="ACE401" s="139"/>
      <c r="ACF401" s="139"/>
      <c r="ACG401" s="139"/>
      <c r="ACH401" s="139"/>
      <c r="ACI401" s="139"/>
      <c r="ACJ401" s="139"/>
      <c r="ACK401" s="139"/>
      <c r="ACL401" s="139"/>
      <c r="ACM401" s="139"/>
      <c r="ACN401" s="139"/>
      <c r="ACO401" s="139"/>
      <c r="ACP401" s="139"/>
      <c r="ACQ401" s="139"/>
      <c r="ACR401" s="139"/>
      <c r="ACS401" s="139"/>
      <c r="ACT401" s="139"/>
      <c r="ACU401" s="139"/>
      <c r="ACV401" s="139"/>
      <c r="ACW401" s="139"/>
      <c r="ACX401" s="139"/>
      <c r="ACY401" s="139"/>
      <c r="ACZ401" s="139"/>
    </row>
    <row r="402" spans="1:781" s="1" customFormat="1" ht="15.6" x14ac:dyDescent="0.3">
      <c r="A402" s="42">
        <v>3</v>
      </c>
      <c r="B402" s="98" t="s">
        <v>1084</v>
      </c>
      <c r="C402" s="99" t="s">
        <v>61</v>
      </c>
      <c r="D402" s="100"/>
      <c r="E402" s="100"/>
      <c r="F402" s="100"/>
      <c r="G402" s="50"/>
      <c r="H402" s="100">
        <v>1</v>
      </c>
      <c r="I402" s="100" t="s">
        <v>44</v>
      </c>
      <c r="J402" s="100" t="s">
        <v>208</v>
      </c>
      <c r="K402" s="101">
        <v>1917</v>
      </c>
      <c r="L402" s="118">
        <v>1917</v>
      </c>
      <c r="M402" s="103"/>
      <c r="N402" s="103"/>
      <c r="O402" s="54"/>
      <c r="P402" s="54" t="s">
        <v>32</v>
      </c>
      <c r="Q402" s="80" t="s">
        <v>1085</v>
      </c>
      <c r="R402" s="33"/>
      <c r="S402" s="34" t="str">
        <f t="shared" si="86"/>
        <v>Au</v>
      </c>
      <c r="T402" s="35"/>
      <c r="U402" s="35"/>
      <c r="V402" s="35"/>
      <c r="W402" s="35"/>
      <c r="X402" s="35"/>
      <c r="Y402" s="35"/>
      <c r="Z402" s="35"/>
      <c r="AB402" s="36">
        <f t="shared" si="87"/>
        <v>0</v>
      </c>
      <c r="AC402" s="36">
        <f t="shared" si="88"/>
        <v>0</v>
      </c>
      <c r="AD402" s="36">
        <f t="shared" si="89"/>
        <v>0</v>
      </c>
      <c r="AE402" s="36">
        <f t="shared" si="90"/>
        <v>0</v>
      </c>
      <c r="AF402" s="37"/>
      <c r="AG402" s="37">
        <f>IF(A402=1,AE402,0)</f>
        <v>0</v>
      </c>
      <c r="AH402" s="37">
        <f>IF(A402=2,AE402,0)</f>
        <v>0</v>
      </c>
      <c r="AI402" s="37">
        <f>IF(A402=3,AE402,0)</f>
        <v>0</v>
      </c>
      <c r="AK402" s="137"/>
      <c r="AL402" s="137"/>
      <c r="AM402" s="137"/>
      <c r="AN402" s="137"/>
      <c r="AO402" s="137"/>
      <c r="AP402" s="137"/>
      <c r="AQ402" s="137"/>
      <c r="AR402" s="137"/>
      <c r="AS402" s="137"/>
      <c r="AT402" s="137"/>
      <c r="AU402" s="137"/>
      <c r="AV402" s="137"/>
      <c r="AW402" s="137"/>
      <c r="AX402" s="137"/>
      <c r="AY402" s="137"/>
      <c r="AZ402" s="137"/>
      <c r="BA402" s="137"/>
      <c r="BB402" s="137"/>
      <c r="BC402" s="137"/>
      <c r="BD402" s="137"/>
      <c r="BE402" s="137"/>
      <c r="BF402" s="137"/>
      <c r="BG402" s="137"/>
      <c r="BH402" s="137"/>
      <c r="BI402" s="137"/>
      <c r="BJ402" s="137"/>
      <c r="BK402" s="137"/>
      <c r="BL402" s="137"/>
      <c r="BM402" s="137"/>
      <c r="BN402" s="137"/>
      <c r="BO402" s="137"/>
      <c r="BP402" s="137"/>
      <c r="BQ402" s="137"/>
      <c r="BR402" s="137"/>
      <c r="BS402" s="137"/>
      <c r="BT402" s="137"/>
      <c r="BU402" s="137"/>
      <c r="BV402" s="137"/>
      <c r="BW402" s="137"/>
      <c r="BX402" s="137"/>
      <c r="BY402" s="137"/>
      <c r="BZ402" s="137"/>
      <c r="CA402" s="137"/>
      <c r="CB402" s="137"/>
      <c r="CC402" s="137"/>
      <c r="CD402" s="137"/>
      <c r="CE402" s="137"/>
      <c r="CF402" s="137"/>
      <c r="CG402" s="137"/>
      <c r="CH402" s="137"/>
      <c r="CI402" s="137"/>
      <c r="CJ402" s="137"/>
      <c r="CK402" s="137"/>
      <c r="CL402" s="137"/>
      <c r="CM402" s="137"/>
      <c r="CN402" s="137"/>
      <c r="CO402" s="137"/>
      <c r="CP402" s="137"/>
      <c r="CQ402" s="137"/>
      <c r="CR402" s="137"/>
      <c r="CS402" s="137"/>
      <c r="CT402" s="137"/>
      <c r="CU402" s="137"/>
      <c r="CV402" s="137"/>
      <c r="CW402" s="137"/>
      <c r="CX402" s="137"/>
      <c r="CY402" s="137"/>
      <c r="CZ402" s="137"/>
      <c r="DA402" s="137"/>
      <c r="DB402" s="137"/>
      <c r="DC402" s="137"/>
      <c r="DD402" s="137"/>
      <c r="DE402" s="137"/>
      <c r="DF402" s="137"/>
      <c r="DG402" s="137"/>
      <c r="DH402" s="137"/>
      <c r="DI402" s="137"/>
      <c r="DJ402" s="137"/>
      <c r="DK402" s="137"/>
      <c r="DL402" s="137"/>
      <c r="DM402" s="137"/>
      <c r="DN402" s="137"/>
      <c r="DO402" s="137"/>
      <c r="DP402" s="137"/>
      <c r="DQ402" s="137"/>
      <c r="DR402" s="137"/>
      <c r="DS402" s="137"/>
      <c r="DT402" s="137"/>
      <c r="DU402" s="137"/>
      <c r="DV402" s="137"/>
      <c r="DW402" s="137"/>
      <c r="DX402" s="137"/>
      <c r="DY402" s="137"/>
      <c r="DZ402" s="137"/>
      <c r="EA402" s="137"/>
      <c r="EB402" s="137"/>
      <c r="EC402" s="139"/>
      <c r="ED402" s="139"/>
      <c r="EE402" s="139"/>
      <c r="EF402" s="139"/>
      <c r="EG402" s="139"/>
      <c r="EH402" s="139"/>
      <c r="EI402" s="139"/>
      <c r="EJ402" s="139"/>
      <c r="EK402" s="139"/>
      <c r="EL402" s="139"/>
      <c r="EM402" s="139"/>
      <c r="EN402" s="139"/>
      <c r="EO402" s="139"/>
      <c r="EP402" s="139"/>
      <c r="EQ402" s="139"/>
      <c r="ER402" s="139"/>
      <c r="ES402" s="139"/>
      <c r="ET402" s="139"/>
      <c r="EU402" s="139"/>
      <c r="EV402" s="139"/>
      <c r="EW402" s="139"/>
      <c r="EX402" s="139"/>
      <c r="EY402" s="139"/>
      <c r="EZ402" s="139"/>
      <c r="FA402" s="139"/>
      <c r="FB402" s="139"/>
      <c r="FC402" s="139"/>
      <c r="FD402" s="139"/>
      <c r="FE402" s="139"/>
      <c r="FF402" s="139"/>
      <c r="FG402" s="139"/>
      <c r="FH402" s="139"/>
      <c r="FI402" s="139"/>
      <c r="FJ402" s="139"/>
      <c r="FK402" s="139"/>
      <c r="FL402" s="139"/>
      <c r="FM402" s="139"/>
      <c r="FN402" s="139"/>
      <c r="FO402" s="139"/>
      <c r="FP402" s="139"/>
      <c r="FQ402" s="139"/>
      <c r="FR402" s="139"/>
      <c r="FS402" s="139"/>
      <c r="FT402" s="139"/>
      <c r="FU402" s="139"/>
      <c r="FV402" s="139"/>
      <c r="FW402" s="139"/>
      <c r="FX402" s="139"/>
      <c r="FY402" s="139"/>
      <c r="FZ402" s="139"/>
      <c r="GA402" s="139"/>
      <c r="GB402" s="139"/>
      <c r="GC402" s="139"/>
      <c r="GD402" s="139"/>
      <c r="GE402" s="139"/>
      <c r="GF402" s="139"/>
      <c r="GG402" s="139"/>
      <c r="GH402" s="139"/>
      <c r="GI402" s="139"/>
      <c r="GJ402" s="139"/>
      <c r="GK402" s="139"/>
      <c r="GL402" s="139"/>
      <c r="GM402" s="139"/>
      <c r="GN402" s="139"/>
      <c r="GO402" s="139"/>
      <c r="GP402" s="139"/>
      <c r="GQ402" s="139"/>
      <c r="GR402" s="139"/>
      <c r="GS402" s="139"/>
      <c r="GT402" s="139"/>
      <c r="GU402" s="139"/>
      <c r="GV402" s="139"/>
      <c r="GW402" s="139"/>
      <c r="GX402" s="139"/>
      <c r="GY402" s="139"/>
      <c r="GZ402" s="139"/>
      <c r="HA402" s="139"/>
      <c r="HB402" s="139"/>
      <c r="HC402" s="139"/>
      <c r="HD402" s="139"/>
      <c r="HE402" s="139"/>
      <c r="HF402" s="139"/>
      <c r="HG402" s="139"/>
      <c r="HH402" s="139"/>
      <c r="HI402" s="139"/>
      <c r="HJ402" s="139"/>
      <c r="HK402" s="139"/>
      <c r="HL402" s="139"/>
      <c r="HM402" s="139"/>
      <c r="HN402" s="139"/>
      <c r="HO402" s="139"/>
      <c r="HP402" s="139"/>
      <c r="HQ402" s="139"/>
      <c r="HR402" s="139"/>
      <c r="HS402" s="139"/>
      <c r="HT402" s="139"/>
      <c r="HU402" s="139"/>
      <c r="HV402" s="139"/>
      <c r="HW402" s="139"/>
      <c r="HX402" s="139"/>
      <c r="HY402" s="139"/>
      <c r="HZ402" s="139"/>
      <c r="IA402" s="139"/>
      <c r="IB402" s="139"/>
      <c r="IC402" s="139"/>
      <c r="ID402" s="139"/>
      <c r="IE402" s="139"/>
      <c r="IF402" s="139"/>
      <c r="IG402" s="139"/>
      <c r="IH402" s="139"/>
      <c r="II402" s="139"/>
      <c r="IJ402" s="139"/>
      <c r="IK402" s="139"/>
      <c r="IL402" s="139"/>
      <c r="IM402" s="139"/>
      <c r="IN402" s="139"/>
      <c r="IO402" s="139"/>
      <c r="IP402" s="139"/>
      <c r="IQ402" s="139"/>
      <c r="IR402" s="139"/>
      <c r="IS402" s="139"/>
      <c r="IT402" s="139"/>
      <c r="IU402" s="139"/>
      <c r="IV402" s="139"/>
      <c r="IW402" s="139"/>
      <c r="IX402" s="139"/>
      <c r="IY402" s="139"/>
      <c r="IZ402" s="139"/>
      <c r="JA402" s="139"/>
      <c r="JB402" s="139"/>
      <c r="JC402" s="139"/>
      <c r="JD402" s="139"/>
      <c r="JE402" s="139"/>
      <c r="JF402" s="139"/>
      <c r="JG402" s="139"/>
      <c r="JH402" s="139"/>
      <c r="JI402" s="139"/>
      <c r="JJ402" s="139"/>
      <c r="JK402" s="139"/>
      <c r="JL402" s="139"/>
      <c r="JM402" s="139"/>
      <c r="JN402" s="139"/>
      <c r="JO402" s="139"/>
      <c r="JP402" s="139"/>
      <c r="JQ402" s="139"/>
      <c r="JR402" s="139"/>
      <c r="JS402" s="139"/>
      <c r="JT402" s="139"/>
      <c r="JU402" s="139"/>
      <c r="JV402" s="139"/>
      <c r="JW402" s="139"/>
      <c r="JX402" s="139"/>
      <c r="JY402" s="139"/>
      <c r="JZ402" s="139"/>
      <c r="KA402" s="139"/>
      <c r="KB402" s="139"/>
      <c r="KC402" s="139"/>
      <c r="KD402" s="139"/>
      <c r="KE402" s="139"/>
      <c r="KF402" s="139"/>
      <c r="KG402" s="139"/>
      <c r="KH402" s="139"/>
      <c r="KI402" s="139"/>
      <c r="KJ402" s="139"/>
      <c r="KK402" s="139"/>
      <c r="KL402" s="139"/>
      <c r="KM402" s="139"/>
      <c r="KN402" s="139"/>
      <c r="KO402" s="139"/>
      <c r="KP402" s="139"/>
      <c r="KQ402" s="139"/>
      <c r="KR402" s="139"/>
      <c r="KS402" s="139"/>
      <c r="KT402" s="139"/>
      <c r="KU402" s="139"/>
      <c r="KV402" s="139"/>
      <c r="KW402" s="139"/>
      <c r="KX402" s="139"/>
      <c r="KY402" s="139"/>
      <c r="KZ402" s="139"/>
      <c r="LA402" s="139"/>
      <c r="LB402" s="139"/>
      <c r="LC402" s="139"/>
      <c r="LD402" s="139"/>
      <c r="LE402" s="139"/>
      <c r="LF402" s="139"/>
      <c r="LG402" s="139"/>
      <c r="LH402" s="139"/>
      <c r="LI402" s="139"/>
      <c r="LJ402" s="139"/>
      <c r="LK402" s="139"/>
      <c r="LL402" s="139"/>
      <c r="LM402" s="139"/>
      <c r="LN402" s="139"/>
      <c r="LO402" s="139"/>
      <c r="LP402" s="139"/>
      <c r="LQ402" s="139"/>
      <c r="LR402" s="139"/>
      <c r="LS402" s="139"/>
      <c r="LT402" s="139"/>
      <c r="LU402" s="139"/>
      <c r="LV402" s="139"/>
      <c r="LW402" s="139"/>
      <c r="LX402" s="139"/>
      <c r="LY402" s="139"/>
      <c r="LZ402" s="139"/>
      <c r="MA402" s="139"/>
      <c r="MB402" s="139"/>
      <c r="MC402" s="139"/>
      <c r="MD402" s="139"/>
      <c r="ME402" s="139"/>
      <c r="MF402" s="139"/>
      <c r="MG402" s="139"/>
      <c r="MH402" s="139"/>
      <c r="MI402" s="139"/>
      <c r="MJ402" s="139"/>
      <c r="MK402" s="139"/>
      <c r="ML402" s="139"/>
      <c r="MM402" s="139"/>
      <c r="MN402" s="139"/>
      <c r="MO402" s="139"/>
      <c r="MP402" s="139"/>
      <c r="MQ402" s="139"/>
      <c r="MR402" s="139"/>
      <c r="MS402" s="139"/>
      <c r="MT402" s="139"/>
      <c r="MU402" s="139"/>
      <c r="MV402" s="139"/>
      <c r="MW402" s="139"/>
      <c r="MX402" s="139"/>
      <c r="MY402" s="139"/>
      <c r="MZ402" s="139"/>
      <c r="NA402" s="139"/>
      <c r="NB402" s="139"/>
      <c r="NC402" s="139"/>
      <c r="ND402" s="139"/>
      <c r="NE402" s="139"/>
      <c r="NF402" s="139"/>
      <c r="NG402" s="139"/>
      <c r="NH402" s="139"/>
      <c r="NI402" s="139"/>
      <c r="NJ402" s="139"/>
      <c r="NK402" s="139"/>
      <c r="NL402" s="139"/>
      <c r="NM402" s="139"/>
      <c r="NN402" s="139"/>
      <c r="NO402" s="139"/>
      <c r="NP402" s="139"/>
      <c r="NQ402" s="139"/>
      <c r="NR402" s="139"/>
      <c r="NS402" s="139"/>
      <c r="NT402" s="139"/>
      <c r="NU402" s="139"/>
      <c r="NV402" s="139"/>
      <c r="NW402" s="139"/>
      <c r="NX402" s="139"/>
      <c r="NY402" s="139"/>
      <c r="NZ402" s="139"/>
      <c r="OA402" s="139"/>
      <c r="OB402" s="139"/>
      <c r="OC402" s="139"/>
      <c r="OD402" s="139"/>
      <c r="OE402" s="139"/>
      <c r="OF402" s="139"/>
      <c r="OG402" s="139"/>
      <c r="OH402" s="139"/>
      <c r="OI402" s="139"/>
      <c r="OJ402" s="139"/>
      <c r="OK402" s="139"/>
      <c r="OL402" s="139"/>
      <c r="OM402" s="139"/>
      <c r="ON402" s="139"/>
      <c r="OO402" s="139"/>
      <c r="OP402" s="139"/>
      <c r="OQ402" s="139"/>
      <c r="OR402" s="139"/>
      <c r="OS402" s="139"/>
      <c r="OT402" s="139"/>
      <c r="OU402" s="139"/>
      <c r="OV402" s="139"/>
      <c r="OW402" s="139"/>
      <c r="OX402" s="139"/>
      <c r="OY402" s="139"/>
      <c r="OZ402" s="139"/>
      <c r="PA402" s="139"/>
      <c r="PB402" s="139"/>
      <c r="PC402" s="139"/>
      <c r="PD402" s="139"/>
      <c r="PE402" s="139"/>
      <c r="PF402" s="139"/>
      <c r="PG402" s="139"/>
      <c r="PH402" s="139"/>
      <c r="PI402" s="139"/>
      <c r="PJ402" s="139"/>
      <c r="PK402" s="139"/>
      <c r="PL402" s="139"/>
      <c r="PM402" s="139"/>
      <c r="PN402" s="139"/>
      <c r="PO402" s="139"/>
      <c r="PP402" s="139"/>
      <c r="PQ402" s="139"/>
      <c r="PR402" s="139"/>
      <c r="PS402" s="139"/>
      <c r="PT402" s="139"/>
      <c r="PU402" s="139"/>
      <c r="PV402" s="139"/>
      <c r="PW402" s="139"/>
      <c r="PX402" s="139"/>
      <c r="PY402" s="139"/>
      <c r="PZ402" s="139"/>
      <c r="QA402" s="139"/>
      <c r="QB402" s="139"/>
      <c r="QC402" s="139"/>
      <c r="QD402" s="139"/>
      <c r="QE402" s="139"/>
      <c r="QF402" s="139"/>
      <c r="QG402" s="139"/>
      <c r="QH402" s="139"/>
      <c r="QI402" s="139"/>
      <c r="QJ402" s="139"/>
      <c r="QK402" s="139"/>
      <c r="QL402" s="139"/>
      <c r="QM402" s="139"/>
      <c r="QN402" s="139"/>
      <c r="QO402" s="139"/>
      <c r="QP402" s="139"/>
      <c r="QQ402" s="139"/>
      <c r="QR402" s="139"/>
      <c r="QS402" s="139"/>
      <c r="QT402" s="139"/>
      <c r="QU402" s="139"/>
      <c r="QV402" s="139"/>
      <c r="QW402" s="139"/>
      <c r="QX402" s="139"/>
      <c r="QY402" s="139"/>
      <c r="QZ402" s="139"/>
      <c r="RA402" s="139"/>
      <c r="RB402" s="139"/>
      <c r="RC402" s="139"/>
      <c r="RD402" s="139"/>
      <c r="RE402" s="139"/>
      <c r="RF402" s="139"/>
      <c r="RG402" s="139"/>
      <c r="RH402" s="139"/>
      <c r="RI402" s="139"/>
      <c r="RJ402" s="139"/>
      <c r="RK402" s="139"/>
      <c r="RL402" s="139"/>
      <c r="RM402" s="139"/>
      <c r="RN402" s="139"/>
      <c r="RO402" s="139"/>
      <c r="RP402" s="139"/>
      <c r="RQ402" s="139"/>
      <c r="RR402" s="139"/>
      <c r="RS402" s="139"/>
      <c r="RT402" s="139"/>
      <c r="RU402" s="139"/>
      <c r="RV402" s="139"/>
      <c r="RW402" s="139"/>
      <c r="RX402" s="139"/>
      <c r="RY402" s="139"/>
      <c r="RZ402" s="139"/>
      <c r="SA402" s="139"/>
      <c r="SB402" s="139"/>
      <c r="SC402" s="139"/>
      <c r="SD402" s="139"/>
      <c r="SE402" s="139"/>
      <c r="SF402" s="139"/>
      <c r="SG402" s="139"/>
      <c r="SH402" s="139"/>
      <c r="SI402" s="139"/>
      <c r="SJ402" s="139"/>
      <c r="SK402" s="139"/>
      <c r="SL402" s="139"/>
      <c r="SM402" s="139"/>
      <c r="SN402" s="139"/>
      <c r="SO402" s="139"/>
      <c r="SP402" s="139"/>
      <c r="SQ402" s="139"/>
      <c r="SR402" s="139"/>
      <c r="SS402" s="139"/>
      <c r="ST402" s="139"/>
      <c r="SU402" s="139"/>
      <c r="SV402" s="139"/>
      <c r="SW402" s="139"/>
      <c r="SX402" s="139"/>
      <c r="SY402" s="139"/>
      <c r="SZ402" s="139"/>
      <c r="TA402" s="139"/>
      <c r="TB402" s="139"/>
      <c r="TC402" s="139"/>
      <c r="TD402" s="139"/>
      <c r="TE402" s="139"/>
      <c r="TF402" s="139"/>
      <c r="TG402" s="139"/>
      <c r="TH402" s="139"/>
      <c r="TI402" s="139"/>
      <c r="TJ402" s="139"/>
      <c r="TK402" s="139"/>
      <c r="TL402" s="139"/>
      <c r="TM402" s="139"/>
      <c r="TN402" s="139"/>
      <c r="TO402" s="139"/>
      <c r="TP402" s="139"/>
      <c r="TQ402" s="139"/>
      <c r="TR402" s="139"/>
      <c r="TS402" s="139"/>
      <c r="TT402" s="139"/>
      <c r="TU402" s="139"/>
      <c r="TV402" s="139"/>
      <c r="TW402" s="139"/>
      <c r="TX402" s="139"/>
      <c r="TY402" s="139"/>
      <c r="TZ402" s="139"/>
      <c r="UA402" s="139"/>
      <c r="UB402" s="139"/>
      <c r="UC402" s="139"/>
      <c r="UD402" s="139"/>
      <c r="UE402" s="139"/>
      <c r="UF402" s="139"/>
      <c r="UG402" s="139"/>
      <c r="UH402" s="139"/>
      <c r="UI402" s="139"/>
      <c r="UJ402" s="139"/>
      <c r="UK402" s="139"/>
      <c r="UL402" s="139"/>
      <c r="UM402" s="139"/>
      <c r="UN402" s="139"/>
      <c r="UO402" s="139"/>
      <c r="UP402" s="139"/>
      <c r="UQ402" s="139"/>
      <c r="UR402" s="139"/>
      <c r="US402" s="139"/>
      <c r="UT402" s="139"/>
      <c r="UU402" s="139"/>
      <c r="UV402" s="139"/>
      <c r="UW402" s="139"/>
      <c r="UX402" s="139"/>
      <c r="UY402" s="139"/>
      <c r="UZ402" s="139"/>
      <c r="VA402" s="139"/>
      <c r="VB402" s="139"/>
      <c r="VC402" s="139"/>
      <c r="VD402" s="139"/>
      <c r="VE402" s="139"/>
      <c r="VF402" s="139"/>
      <c r="VG402" s="139"/>
      <c r="VH402" s="139"/>
      <c r="VI402" s="139"/>
      <c r="VJ402" s="139"/>
      <c r="VK402" s="139"/>
      <c r="VL402" s="139"/>
      <c r="VM402" s="139"/>
      <c r="VN402" s="139"/>
      <c r="VO402" s="139"/>
      <c r="VP402" s="139"/>
      <c r="VQ402" s="139"/>
      <c r="VR402" s="139"/>
      <c r="VS402" s="139"/>
      <c r="VT402" s="139"/>
      <c r="VU402" s="139"/>
      <c r="VV402" s="139"/>
      <c r="VW402" s="139"/>
      <c r="VX402" s="139"/>
      <c r="VY402" s="139"/>
      <c r="VZ402" s="139"/>
      <c r="WA402" s="139"/>
      <c r="WB402" s="139"/>
      <c r="WC402" s="139"/>
      <c r="WD402" s="139"/>
      <c r="WE402" s="139"/>
      <c r="WF402" s="139"/>
      <c r="WG402" s="139"/>
      <c r="WH402" s="139"/>
      <c r="WI402" s="139"/>
      <c r="WJ402" s="139"/>
      <c r="WK402" s="139"/>
      <c r="WL402" s="139"/>
      <c r="WM402" s="139"/>
      <c r="WN402" s="139"/>
      <c r="WO402" s="139"/>
      <c r="WP402" s="139"/>
      <c r="WQ402" s="139"/>
      <c r="WR402" s="139"/>
      <c r="WS402" s="139"/>
      <c r="WT402" s="139"/>
      <c r="WU402" s="139"/>
      <c r="WV402" s="139"/>
      <c r="WW402" s="139"/>
      <c r="WX402" s="139"/>
      <c r="WY402" s="139"/>
      <c r="WZ402" s="139"/>
      <c r="XA402" s="139"/>
      <c r="XB402" s="139"/>
      <c r="XC402" s="139"/>
      <c r="XD402" s="139"/>
      <c r="XE402" s="139"/>
      <c r="XF402" s="139"/>
      <c r="XG402" s="139"/>
      <c r="XH402" s="139"/>
      <c r="XI402" s="139"/>
      <c r="XJ402" s="139"/>
      <c r="XK402" s="139"/>
      <c r="XL402" s="139"/>
      <c r="XM402" s="139"/>
      <c r="XN402" s="139"/>
      <c r="XO402" s="139"/>
      <c r="XP402" s="139"/>
      <c r="XQ402" s="139"/>
      <c r="XR402" s="139"/>
      <c r="XS402" s="139"/>
      <c r="XT402" s="139"/>
      <c r="XU402" s="139"/>
      <c r="XV402" s="139"/>
      <c r="XW402" s="139"/>
      <c r="XX402" s="139"/>
      <c r="XY402" s="139"/>
      <c r="XZ402" s="139"/>
      <c r="YA402" s="139"/>
      <c r="YB402" s="139"/>
      <c r="YC402" s="139"/>
      <c r="YD402" s="139"/>
      <c r="YE402" s="139"/>
      <c r="YF402" s="139"/>
      <c r="YG402" s="139"/>
      <c r="YH402" s="139"/>
      <c r="YI402" s="139"/>
      <c r="YJ402" s="139"/>
      <c r="YK402" s="139"/>
      <c r="YL402" s="139"/>
      <c r="YM402" s="139"/>
      <c r="YN402" s="139"/>
      <c r="YO402" s="139"/>
      <c r="YP402" s="139"/>
      <c r="YQ402" s="139"/>
      <c r="YR402" s="139"/>
      <c r="YS402" s="139"/>
      <c r="YT402" s="139"/>
      <c r="YU402" s="139"/>
      <c r="YV402" s="139"/>
      <c r="YW402" s="139"/>
      <c r="YX402" s="139"/>
      <c r="YY402" s="139"/>
      <c r="YZ402" s="139"/>
      <c r="ZA402" s="139"/>
      <c r="ZB402" s="139"/>
      <c r="ZC402" s="139"/>
      <c r="ZD402" s="139"/>
      <c r="ZE402" s="139"/>
      <c r="ZF402" s="139"/>
      <c r="ZG402" s="139"/>
      <c r="ZH402" s="139"/>
      <c r="ZI402" s="139"/>
      <c r="ZJ402" s="139"/>
      <c r="ZK402" s="139"/>
      <c r="ZL402" s="139"/>
      <c r="ZM402" s="139"/>
      <c r="ZN402" s="139"/>
      <c r="ZO402" s="139"/>
      <c r="ZP402" s="139"/>
      <c r="ZQ402" s="139"/>
      <c r="ZR402" s="139"/>
      <c r="ZS402" s="139"/>
      <c r="ZT402" s="139"/>
      <c r="ZU402" s="139"/>
      <c r="ZV402" s="139"/>
      <c r="ZW402" s="139"/>
      <c r="ZX402" s="139"/>
      <c r="ZY402" s="139"/>
      <c r="ZZ402" s="139"/>
      <c r="AAA402" s="139"/>
      <c r="AAB402" s="139"/>
      <c r="AAC402" s="139"/>
      <c r="AAD402" s="139"/>
      <c r="AAE402" s="139"/>
      <c r="AAF402" s="139"/>
      <c r="AAG402" s="139"/>
      <c r="AAH402" s="139"/>
      <c r="AAI402" s="139"/>
      <c r="AAJ402" s="139"/>
      <c r="AAK402" s="139"/>
      <c r="AAL402" s="139"/>
      <c r="AAM402" s="139"/>
      <c r="AAN402" s="139"/>
      <c r="AAO402" s="139"/>
      <c r="AAP402" s="139"/>
      <c r="AAQ402" s="139"/>
      <c r="AAR402" s="139"/>
      <c r="AAS402" s="139"/>
      <c r="AAT402" s="139"/>
      <c r="AAU402" s="139"/>
      <c r="AAV402" s="139"/>
      <c r="AAW402" s="139"/>
      <c r="AAX402" s="139"/>
      <c r="AAY402" s="139"/>
      <c r="AAZ402" s="139"/>
      <c r="ABA402" s="139"/>
      <c r="ABB402" s="139"/>
      <c r="ABC402" s="139"/>
      <c r="ABD402" s="139"/>
      <c r="ABE402" s="139"/>
      <c r="ABF402" s="139"/>
      <c r="ABG402" s="139"/>
      <c r="ABH402" s="139"/>
      <c r="ABI402" s="139"/>
      <c r="ABJ402" s="139"/>
      <c r="ABK402" s="139"/>
      <c r="ABL402" s="139"/>
      <c r="ABM402" s="139"/>
      <c r="ABN402" s="139"/>
      <c r="ABO402" s="139"/>
      <c r="ABP402" s="139"/>
      <c r="ABQ402" s="139"/>
      <c r="ABR402" s="139"/>
      <c r="ABS402" s="139"/>
      <c r="ABT402" s="139"/>
      <c r="ABU402" s="139"/>
      <c r="ABV402" s="139"/>
      <c r="ABW402" s="139"/>
      <c r="ABX402" s="139"/>
      <c r="ABY402" s="139"/>
      <c r="ABZ402" s="139"/>
      <c r="ACA402" s="139"/>
      <c r="ACB402" s="139"/>
      <c r="ACC402" s="139"/>
      <c r="ACD402" s="139"/>
      <c r="ACE402" s="139"/>
      <c r="ACF402" s="139"/>
      <c r="ACG402" s="139"/>
      <c r="ACH402" s="139"/>
      <c r="ACI402" s="139"/>
      <c r="ACJ402" s="139"/>
      <c r="ACK402" s="139"/>
      <c r="ACL402" s="139"/>
      <c r="ACM402" s="139"/>
      <c r="ACN402" s="139"/>
      <c r="ACO402" s="139"/>
      <c r="ACP402" s="139"/>
      <c r="ACQ402" s="139"/>
      <c r="ACR402" s="139"/>
      <c r="ACS402" s="139"/>
      <c r="ACT402" s="139"/>
      <c r="ACU402" s="139"/>
      <c r="ACV402" s="139"/>
      <c r="ACW402" s="139"/>
      <c r="ACX402" s="139"/>
      <c r="ACY402" s="139"/>
      <c r="ACZ402" s="139"/>
    </row>
    <row r="403" spans="1:781" s="1" customFormat="1" ht="15.6" x14ac:dyDescent="0.3">
      <c r="A403" s="40">
        <v>2</v>
      </c>
      <c r="B403" s="48" t="s">
        <v>1086</v>
      </c>
      <c r="C403" s="115" t="s">
        <v>56</v>
      </c>
      <c r="D403" s="114"/>
      <c r="E403" s="115"/>
      <c r="F403" s="100">
        <v>61</v>
      </c>
      <c r="G403" s="50"/>
      <c r="H403" s="100">
        <v>1</v>
      </c>
      <c r="I403" s="100" t="s">
        <v>44</v>
      </c>
      <c r="J403" s="100" t="s">
        <v>114</v>
      </c>
      <c r="K403" s="101">
        <v>1915</v>
      </c>
      <c r="L403" s="120">
        <v>5645</v>
      </c>
      <c r="M403" s="53">
        <v>180000</v>
      </c>
      <c r="N403" s="114"/>
      <c r="O403" s="115"/>
      <c r="P403" s="116" t="s">
        <v>383</v>
      </c>
      <c r="Q403" s="55" t="s">
        <v>461</v>
      </c>
      <c r="R403" s="33" t="s">
        <v>293</v>
      </c>
      <c r="S403" s="34" t="str">
        <f t="shared" si="86"/>
        <v>Cu</v>
      </c>
      <c r="T403" s="35">
        <v>12000</v>
      </c>
      <c r="U403" s="35">
        <v>1</v>
      </c>
      <c r="V403" s="35"/>
      <c r="W403" s="35">
        <v>1</v>
      </c>
      <c r="X403" s="35"/>
      <c r="Y403" s="35">
        <v>2.5</v>
      </c>
      <c r="Z403" s="35" t="s">
        <v>294</v>
      </c>
      <c r="AA403" s="56"/>
      <c r="AB403" s="36">
        <f t="shared" si="87"/>
        <v>9.4904023034260876E-2</v>
      </c>
      <c r="AC403" s="36">
        <f t="shared" si="88"/>
        <v>0</v>
      </c>
      <c r="AD403" s="36">
        <f t="shared" si="89"/>
        <v>0</v>
      </c>
      <c r="AE403" s="36">
        <f t="shared" si="90"/>
        <v>9.4904023034260876E-2</v>
      </c>
      <c r="AF403" s="37"/>
      <c r="AG403" s="37">
        <f>IF(A403=1,AE403,0)</f>
        <v>0</v>
      </c>
      <c r="AH403" s="37">
        <f>IF(A403=2,AE403,0)</f>
        <v>9.4904023034260876E-2</v>
      </c>
      <c r="AI403" s="37">
        <f>IF(A403=3,AE403,0)</f>
        <v>0</v>
      </c>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c r="DD403" s="57"/>
      <c r="DE403" s="57"/>
      <c r="DF403" s="57"/>
      <c r="DG403" s="57"/>
      <c r="DH403" s="57"/>
      <c r="DI403" s="57"/>
      <c r="DJ403" s="57"/>
      <c r="DK403" s="57"/>
      <c r="DL403" s="57"/>
      <c r="DM403" s="57"/>
      <c r="DN403" s="57"/>
      <c r="DO403" s="57"/>
      <c r="DP403" s="57"/>
      <c r="DQ403" s="57"/>
      <c r="DR403" s="57"/>
      <c r="DS403" s="57"/>
      <c r="DT403" s="57"/>
      <c r="DU403" s="57"/>
      <c r="DV403" s="57"/>
      <c r="DW403" s="57"/>
      <c r="DX403" s="57"/>
      <c r="DY403" s="57"/>
      <c r="DZ403" s="57"/>
      <c r="EA403" s="57"/>
      <c r="EB403" s="57"/>
      <c r="EC403" s="141"/>
      <c r="ED403" s="141"/>
      <c r="EE403" s="141"/>
      <c r="EF403" s="141"/>
      <c r="EG403" s="141"/>
      <c r="EH403" s="141"/>
      <c r="EI403" s="141"/>
      <c r="EJ403" s="141"/>
      <c r="EK403" s="141"/>
      <c r="EL403" s="141"/>
      <c r="EM403" s="141"/>
      <c r="EN403" s="141"/>
      <c r="EO403" s="141"/>
      <c r="EP403" s="141"/>
      <c r="EQ403" s="141"/>
      <c r="ER403" s="141"/>
      <c r="ES403" s="141"/>
      <c r="ET403" s="141"/>
      <c r="EU403" s="141"/>
      <c r="EV403" s="141"/>
      <c r="EW403" s="141"/>
      <c r="EX403" s="141"/>
      <c r="EY403" s="141"/>
      <c r="EZ403" s="141"/>
      <c r="FA403" s="141"/>
      <c r="FB403" s="141"/>
      <c r="FC403" s="141"/>
      <c r="FD403" s="141"/>
      <c r="FE403" s="141"/>
      <c r="FF403" s="141"/>
      <c r="FG403" s="141"/>
      <c r="FH403" s="141"/>
      <c r="FI403" s="141"/>
      <c r="FJ403" s="141"/>
      <c r="FK403" s="141"/>
      <c r="FL403" s="141"/>
      <c r="FM403" s="141"/>
      <c r="FN403" s="141"/>
      <c r="FO403" s="141"/>
      <c r="FP403" s="141"/>
      <c r="FQ403" s="141"/>
      <c r="FR403" s="141"/>
      <c r="FS403" s="141"/>
      <c r="FT403" s="141"/>
      <c r="FU403" s="141"/>
      <c r="FV403" s="141"/>
      <c r="FW403" s="141"/>
      <c r="FX403" s="141"/>
      <c r="FY403" s="141"/>
      <c r="FZ403" s="141"/>
      <c r="GA403" s="141"/>
      <c r="GB403" s="141"/>
      <c r="GC403" s="141"/>
      <c r="GD403" s="141"/>
      <c r="GE403" s="141"/>
      <c r="GF403" s="141"/>
      <c r="GG403" s="141"/>
      <c r="GH403" s="141"/>
      <c r="GI403" s="141"/>
      <c r="GJ403" s="141"/>
      <c r="GK403" s="141"/>
      <c r="GL403" s="141"/>
      <c r="GM403" s="141"/>
      <c r="GN403" s="141"/>
      <c r="GO403" s="141"/>
      <c r="GP403" s="141"/>
      <c r="GQ403" s="141"/>
      <c r="GR403" s="141"/>
      <c r="GS403" s="141"/>
      <c r="GT403" s="141"/>
      <c r="GU403" s="141"/>
      <c r="GV403" s="141"/>
      <c r="GW403" s="141"/>
      <c r="GX403" s="141"/>
      <c r="GY403" s="141"/>
      <c r="GZ403" s="141"/>
      <c r="HA403" s="141"/>
      <c r="HB403" s="141"/>
      <c r="HC403" s="141"/>
      <c r="HD403" s="141"/>
      <c r="HE403" s="141"/>
      <c r="HF403" s="141"/>
      <c r="HG403" s="141"/>
      <c r="HH403" s="141"/>
      <c r="HI403" s="141"/>
      <c r="HJ403" s="141"/>
      <c r="HK403" s="141"/>
      <c r="HL403" s="141"/>
      <c r="HM403" s="141"/>
      <c r="HN403" s="141"/>
      <c r="HO403" s="141"/>
      <c r="HP403" s="141"/>
      <c r="HQ403" s="141"/>
      <c r="HR403" s="141"/>
      <c r="HS403" s="141"/>
      <c r="HT403" s="141"/>
      <c r="HU403" s="141"/>
      <c r="HV403" s="141"/>
      <c r="HW403" s="141"/>
      <c r="HX403" s="141"/>
      <c r="HY403" s="141"/>
      <c r="HZ403" s="141"/>
      <c r="IA403" s="141"/>
      <c r="IB403" s="141"/>
      <c r="IC403" s="141"/>
      <c r="ID403" s="141"/>
      <c r="IE403" s="141"/>
      <c r="IF403" s="141"/>
      <c r="IG403" s="141"/>
      <c r="IH403" s="141"/>
      <c r="II403" s="141"/>
      <c r="IJ403" s="141"/>
      <c r="IK403" s="141"/>
      <c r="IL403" s="141"/>
      <c r="IM403" s="141"/>
      <c r="IN403" s="141"/>
      <c r="IO403" s="141"/>
      <c r="IP403" s="141"/>
      <c r="IQ403" s="141"/>
      <c r="IR403" s="141"/>
      <c r="IS403" s="141"/>
      <c r="IT403" s="141"/>
      <c r="IU403" s="141"/>
      <c r="IV403" s="141"/>
      <c r="IW403" s="141"/>
      <c r="IX403" s="141"/>
      <c r="IY403" s="141"/>
      <c r="IZ403" s="141"/>
      <c r="JA403" s="141"/>
      <c r="JB403" s="141"/>
      <c r="JC403" s="141"/>
      <c r="JD403" s="141"/>
      <c r="JE403" s="141"/>
      <c r="JF403" s="141"/>
      <c r="JG403" s="141"/>
      <c r="JH403" s="141"/>
      <c r="JI403" s="141"/>
      <c r="JJ403" s="141"/>
      <c r="JK403" s="141"/>
      <c r="JL403" s="141"/>
      <c r="JM403" s="141"/>
      <c r="JN403" s="141"/>
      <c r="JO403" s="141"/>
      <c r="JP403" s="141"/>
      <c r="JQ403" s="141"/>
      <c r="JR403" s="141"/>
      <c r="JS403" s="141"/>
      <c r="JT403" s="141"/>
      <c r="JU403" s="141"/>
      <c r="JV403" s="141"/>
      <c r="JW403" s="141"/>
      <c r="JX403" s="141"/>
      <c r="JY403" s="141"/>
      <c r="JZ403" s="141"/>
      <c r="KA403" s="141"/>
      <c r="KB403" s="141"/>
      <c r="KC403" s="141"/>
      <c r="KD403" s="141"/>
      <c r="KE403" s="141"/>
      <c r="KF403" s="141"/>
      <c r="KG403" s="141"/>
      <c r="KH403" s="141"/>
      <c r="KI403" s="141"/>
      <c r="KJ403" s="141"/>
      <c r="KK403" s="141"/>
      <c r="KL403" s="141"/>
      <c r="KM403" s="141"/>
      <c r="KN403" s="141"/>
      <c r="KO403" s="141"/>
      <c r="KP403" s="141"/>
      <c r="KQ403" s="141"/>
      <c r="KR403" s="141"/>
      <c r="KS403" s="141"/>
      <c r="KT403" s="141"/>
      <c r="KU403" s="141"/>
      <c r="KV403" s="141"/>
      <c r="KW403" s="141"/>
      <c r="KX403" s="141"/>
      <c r="KY403" s="141"/>
      <c r="KZ403" s="141"/>
      <c r="LA403" s="141"/>
      <c r="LB403" s="141"/>
      <c r="LC403" s="141"/>
      <c r="LD403" s="141"/>
      <c r="LE403" s="141"/>
      <c r="LF403" s="141"/>
      <c r="LG403" s="141"/>
      <c r="LH403" s="141"/>
      <c r="LI403" s="141"/>
      <c r="LJ403" s="141"/>
      <c r="LK403" s="141"/>
      <c r="LL403" s="141"/>
      <c r="LM403" s="141"/>
      <c r="LN403" s="141"/>
      <c r="LO403" s="141"/>
      <c r="LP403" s="141"/>
      <c r="LQ403" s="141"/>
      <c r="LR403" s="141"/>
      <c r="LS403" s="141"/>
      <c r="LT403" s="141"/>
      <c r="LU403" s="141"/>
      <c r="LV403" s="141"/>
      <c r="LW403" s="141"/>
      <c r="LX403" s="141"/>
      <c r="LY403" s="141"/>
      <c r="LZ403" s="141"/>
      <c r="MA403" s="141"/>
      <c r="MB403" s="141"/>
      <c r="MC403" s="141"/>
      <c r="MD403" s="141"/>
      <c r="ME403" s="141"/>
      <c r="MF403" s="141"/>
      <c r="MG403" s="141"/>
      <c r="MH403" s="141"/>
      <c r="MI403" s="141"/>
      <c r="MJ403" s="141"/>
      <c r="MK403" s="141"/>
      <c r="ML403" s="141"/>
      <c r="MM403" s="141"/>
      <c r="MN403" s="141"/>
      <c r="MO403" s="141"/>
      <c r="MP403" s="141"/>
      <c r="MQ403" s="141"/>
      <c r="MR403" s="141"/>
      <c r="MS403" s="141"/>
      <c r="MT403" s="141"/>
      <c r="MU403" s="141"/>
      <c r="MV403" s="141"/>
      <c r="MW403" s="141"/>
      <c r="MX403" s="141"/>
      <c r="MY403" s="141"/>
      <c r="MZ403" s="141"/>
      <c r="NA403" s="141"/>
      <c r="NB403" s="141"/>
      <c r="NC403" s="141"/>
      <c r="ND403" s="141"/>
      <c r="NE403" s="141"/>
      <c r="NF403" s="141"/>
      <c r="NG403" s="141"/>
      <c r="NH403" s="141"/>
      <c r="NI403" s="141"/>
      <c r="NJ403" s="141"/>
      <c r="NK403" s="141"/>
      <c r="NL403" s="141"/>
      <c r="NM403" s="141"/>
      <c r="NN403" s="141"/>
      <c r="NO403" s="141"/>
      <c r="NP403" s="141"/>
      <c r="NQ403" s="141"/>
      <c r="NR403" s="141"/>
      <c r="NS403" s="141"/>
      <c r="NT403" s="141"/>
      <c r="NU403" s="141"/>
      <c r="NV403" s="141"/>
      <c r="NW403" s="141"/>
      <c r="NX403" s="141"/>
      <c r="NY403" s="141"/>
      <c r="NZ403" s="141"/>
      <c r="OA403" s="141"/>
      <c r="OB403" s="141"/>
      <c r="OC403" s="141"/>
      <c r="OD403" s="141"/>
      <c r="OE403" s="141"/>
      <c r="OF403" s="141"/>
      <c r="OG403" s="141"/>
      <c r="OH403" s="141"/>
      <c r="OI403" s="141"/>
      <c r="OJ403" s="141"/>
      <c r="OK403" s="141"/>
      <c r="OL403" s="141"/>
      <c r="OM403" s="141"/>
      <c r="ON403" s="141"/>
      <c r="OO403" s="141"/>
      <c r="OP403" s="141"/>
      <c r="OQ403" s="141"/>
      <c r="OR403" s="141"/>
      <c r="OS403" s="141"/>
      <c r="OT403" s="141"/>
      <c r="OU403" s="141"/>
      <c r="OV403" s="141"/>
      <c r="OW403" s="141"/>
      <c r="OX403" s="141"/>
      <c r="OY403" s="141"/>
      <c r="OZ403" s="141"/>
      <c r="PA403" s="141"/>
      <c r="PB403" s="141"/>
      <c r="PC403" s="141"/>
      <c r="PD403" s="141"/>
      <c r="PE403" s="141"/>
      <c r="PF403" s="141"/>
      <c r="PG403" s="141"/>
      <c r="PH403" s="141"/>
      <c r="PI403" s="141"/>
      <c r="PJ403" s="141"/>
      <c r="PK403" s="141"/>
      <c r="PL403" s="141"/>
      <c r="PM403" s="141"/>
      <c r="PN403" s="141"/>
      <c r="PO403" s="141"/>
      <c r="PP403" s="141"/>
      <c r="PQ403" s="141"/>
      <c r="PR403" s="141"/>
      <c r="PS403" s="141"/>
      <c r="PT403" s="141"/>
      <c r="PU403" s="141"/>
      <c r="PV403" s="141"/>
      <c r="PW403" s="141"/>
      <c r="PX403" s="141"/>
      <c r="PY403" s="141"/>
      <c r="PZ403" s="141"/>
      <c r="QA403" s="141"/>
      <c r="QB403" s="141"/>
      <c r="QC403" s="141"/>
      <c r="QD403" s="141"/>
      <c r="QE403" s="141"/>
      <c r="QF403" s="141"/>
      <c r="QG403" s="141"/>
      <c r="QH403" s="141"/>
      <c r="QI403" s="141"/>
      <c r="QJ403" s="141"/>
      <c r="QK403" s="141"/>
      <c r="QL403" s="141"/>
      <c r="QM403" s="141"/>
      <c r="QN403" s="141"/>
      <c r="QO403" s="141"/>
      <c r="QP403" s="141"/>
      <c r="QQ403" s="141"/>
      <c r="QR403" s="141"/>
      <c r="QS403" s="141"/>
      <c r="QT403" s="141"/>
      <c r="QU403" s="141"/>
      <c r="QV403" s="141"/>
      <c r="QW403" s="141"/>
      <c r="QX403" s="141"/>
      <c r="QY403" s="141"/>
      <c r="QZ403" s="141"/>
      <c r="RA403" s="141"/>
      <c r="RB403" s="141"/>
      <c r="RC403" s="141"/>
      <c r="RD403" s="141"/>
      <c r="RE403" s="141"/>
      <c r="RF403" s="141"/>
      <c r="RG403" s="141"/>
      <c r="RH403" s="141"/>
      <c r="RI403" s="141"/>
      <c r="RJ403" s="141"/>
      <c r="RK403" s="141"/>
      <c r="RL403" s="141"/>
      <c r="RM403" s="141"/>
      <c r="RN403" s="141"/>
      <c r="RO403" s="141"/>
      <c r="RP403" s="141"/>
      <c r="RQ403" s="141"/>
      <c r="RR403" s="141"/>
      <c r="RS403" s="141"/>
      <c r="RT403" s="141"/>
      <c r="RU403" s="141"/>
      <c r="RV403" s="141"/>
      <c r="RW403" s="141"/>
      <c r="RX403" s="141"/>
      <c r="RY403" s="141"/>
      <c r="RZ403" s="141"/>
      <c r="SA403" s="141"/>
      <c r="SB403" s="141"/>
      <c r="SC403" s="141"/>
      <c r="SD403" s="141"/>
      <c r="SE403" s="141"/>
      <c r="SF403" s="141"/>
      <c r="SG403" s="141"/>
      <c r="SH403" s="141"/>
      <c r="SI403" s="141"/>
      <c r="SJ403" s="141"/>
      <c r="SK403" s="141"/>
      <c r="SL403" s="141"/>
      <c r="SM403" s="141"/>
      <c r="SN403" s="141"/>
      <c r="SO403" s="141"/>
      <c r="SP403" s="141"/>
      <c r="SQ403" s="141"/>
      <c r="SR403" s="141"/>
      <c r="SS403" s="141"/>
      <c r="ST403" s="141"/>
      <c r="SU403" s="141"/>
      <c r="SV403" s="141"/>
      <c r="SW403" s="141"/>
      <c r="SX403" s="141"/>
      <c r="SY403" s="141"/>
      <c r="SZ403" s="141"/>
      <c r="TA403" s="141"/>
      <c r="TB403" s="141"/>
      <c r="TC403" s="141"/>
      <c r="TD403" s="141"/>
      <c r="TE403" s="141"/>
      <c r="TF403" s="141"/>
      <c r="TG403" s="141"/>
      <c r="TH403" s="141"/>
      <c r="TI403" s="141"/>
      <c r="TJ403" s="141"/>
      <c r="TK403" s="141"/>
      <c r="TL403" s="141"/>
      <c r="TM403" s="141"/>
      <c r="TN403" s="141"/>
      <c r="TO403" s="141"/>
      <c r="TP403" s="141"/>
      <c r="TQ403" s="141"/>
      <c r="TR403" s="141"/>
      <c r="TS403" s="141"/>
      <c r="TT403" s="141"/>
      <c r="TU403" s="141"/>
      <c r="TV403" s="141"/>
      <c r="TW403" s="141"/>
      <c r="TX403" s="141"/>
      <c r="TY403" s="141"/>
      <c r="TZ403" s="141"/>
      <c r="UA403" s="141"/>
      <c r="UB403" s="141"/>
      <c r="UC403" s="141"/>
      <c r="UD403" s="141"/>
      <c r="UE403" s="141"/>
      <c r="UF403" s="141"/>
      <c r="UG403" s="141"/>
      <c r="UH403" s="141"/>
      <c r="UI403" s="141"/>
      <c r="UJ403" s="141"/>
      <c r="UK403" s="141"/>
      <c r="UL403" s="141"/>
      <c r="UM403" s="141"/>
      <c r="UN403" s="141"/>
      <c r="UO403" s="141"/>
      <c r="UP403" s="141"/>
      <c r="UQ403" s="141"/>
      <c r="UR403" s="141"/>
      <c r="US403" s="141"/>
      <c r="UT403" s="141"/>
      <c r="UU403" s="141"/>
      <c r="UV403" s="141"/>
      <c r="UW403" s="141"/>
      <c r="UX403" s="141"/>
      <c r="UY403" s="141"/>
      <c r="UZ403" s="141"/>
      <c r="VA403" s="141"/>
      <c r="VB403" s="141"/>
      <c r="VC403" s="141"/>
      <c r="VD403" s="141"/>
      <c r="VE403" s="141"/>
      <c r="VF403" s="141"/>
      <c r="VG403" s="141"/>
      <c r="VH403" s="141"/>
      <c r="VI403" s="141"/>
      <c r="VJ403" s="141"/>
      <c r="VK403" s="141"/>
      <c r="VL403" s="141"/>
      <c r="VM403" s="141"/>
      <c r="VN403" s="141"/>
      <c r="VO403" s="141"/>
      <c r="VP403" s="141"/>
      <c r="VQ403" s="141"/>
      <c r="VR403" s="141"/>
      <c r="VS403" s="141"/>
      <c r="VT403" s="141"/>
      <c r="VU403" s="141"/>
      <c r="VV403" s="141"/>
      <c r="VW403" s="141"/>
      <c r="VX403" s="141"/>
      <c r="VY403" s="141"/>
      <c r="VZ403" s="141"/>
      <c r="WA403" s="141"/>
      <c r="WB403" s="141"/>
      <c r="WC403" s="141"/>
      <c r="WD403" s="141"/>
      <c r="WE403" s="141"/>
      <c r="WF403" s="141"/>
      <c r="WG403" s="141"/>
      <c r="WH403" s="141"/>
      <c r="WI403" s="141"/>
      <c r="WJ403" s="141"/>
      <c r="WK403" s="141"/>
      <c r="WL403" s="141"/>
      <c r="WM403" s="141"/>
      <c r="WN403" s="141"/>
      <c r="WO403" s="141"/>
      <c r="WP403" s="141"/>
      <c r="WQ403" s="141"/>
      <c r="WR403" s="141"/>
      <c r="WS403" s="141"/>
      <c r="WT403" s="141"/>
      <c r="WU403" s="141"/>
      <c r="WV403" s="141"/>
      <c r="WW403" s="141"/>
      <c r="WX403" s="141"/>
      <c r="WY403" s="141"/>
      <c r="WZ403" s="141"/>
      <c r="XA403" s="141"/>
      <c r="XB403" s="141"/>
      <c r="XC403" s="141"/>
      <c r="XD403" s="141"/>
      <c r="XE403" s="141"/>
      <c r="XF403" s="141"/>
      <c r="XG403" s="141"/>
      <c r="XH403" s="141"/>
      <c r="XI403" s="141"/>
      <c r="XJ403" s="141"/>
      <c r="XK403" s="141"/>
      <c r="XL403" s="141"/>
      <c r="XM403" s="141"/>
      <c r="XN403" s="141"/>
      <c r="XO403" s="141"/>
      <c r="XP403" s="141"/>
      <c r="XQ403" s="141"/>
      <c r="XR403" s="141"/>
      <c r="XS403" s="141"/>
      <c r="XT403" s="141"/>
      <c r="XU403" s="141"/>
      <c r="XV403" s="141"/>
      <c r="XW403" s="141"/>
      <c r="XX403" s="141"/>
      <c r="XY403" s="141"/>
      <c r="XZ403" s="141"/>
      <c r="YA403" s="141"/>
      <c r="YB403" s="141"/>
      <c r="YC403" s="141"/>
      <c r="YD403" s="141"/>
      <c r="YE403" s="141"/>
      <c r="YF403" s="141"/>
      <c r="YG403" s="141"/>
      <c r="YH403" s="141"/>
      <c r="YI403" s="141"/>
      <c r="YJ403" s="141"/>
      <c r="YK403" s="141"/>
      <c r="YL403" s="141"/>
      <c r="YM403" s="141"/>
      <c r="YN403" s="141"/>
      <c r="YO403" s="141"/>
      <c r="YP403" s="141"/>
      <c r="YQ403" s="141"/>
      <c r="YR403" s="141"/>
      <c r="YS403" s="141"/>
      <c r="YT403" s="141"/>
      <c r="YU403" s="141"/>
      <c r="YV403" s="141"/>
      <c r="YW403" s="141"/>
      <c r="YX403" s="141"/>
      <c r="YY403" s="141"/>
      <c r="YZ403" s="141"/>
      <c r="ZA403" s="141"/>
      <c r="ZB403" s="141"/>
      <c r="ZC403" s="141"/>
      <c r="ZD403" s="141"/>
      <c r="ZE403" s="141"/>
      <c r="ZF403" s="141"/>
      <c r="ZG403" s="141"/>
      <c r="ZH403" s="141"/>
      <c r="ZI403" s="141"/>
      <c r="ZJ403" s="141"/>
      <c r="ZK403" s="141"/>
      <c r="ZL403" s="141"/>
      <c r="ZM403" s="141"/>
      <c r="ZN403" s="141"/>
      <c r="ZO403" s="141"/>
      <c r="ZP403" s="141"/>
      <c r="ZQ403" s="141"/>
      <c r="ZR403" s="141"/>
      <c r="ZS403" s="141"/>
      <c r="ZT403" s="141"/>
      <c r="ZU403" s="141"/>
      <c r="ZV403" s="141"/>
      <c r="ZW403" s="141"/>
      <c r="ZX403" s="141"/>
      <c r="ZY403" s="141"/>
      <c r="ZZ403" s="141"/>
      <c r="AAA403" s="141"/>
      <c r="AAB403" s="141"/>
      <c r="AAC403" s="141"/>
      <c r="AAD403" s="141"/>
      <c r="AAE403" s="141"/>
      <c r="AAF403" s="141"/>
      <c r="AAG403" s="141"/>
      <c r="AAH403" s="141"/>
      <c r="AAI403" s="141"/>
      <c r="AAJ403" s="141"/>
      <c r="AAK403" s="141"/>
      <c r="AAL403" s="141"/>
      <c r="AAM403" s="141"/>
      <c r="AAN403" s="141"/>
      <c r="AAO403" s="141"/>
      <c r="AAP403" s="141"/>
      <c r="AAQ403" s="141"/>
      <c r="AAR403" s="141"/>
      <c r="AAS403" s="141"/>
      <c r="AAT403" s="141"/>
      <c r="AAU403" s="141"/>
      <c r="AAV403" s="141"/>
      <c r="AAW403" s="141"/>
      <c r="AAX403" s="141"/>
      <c r="AAY403" s="141"/>
      <c r="AAZ403" s="141"/>
      <c r="ABA403" s="141"/>
      <c r="ABB403" s="141"/>
      <c r="ABC403" s="141"/>
      <c r="ABD403" s="141"/>
      <c r="ABE403" s="141"/>
      <c r="ABF403" s="141"/>
      <c r="ABG403" s="141"/>
      <c r="ABH403" s="141"/>
      <c r="ABI403" s="141"/>
      <c r="ABJ403" s="141"/>
      <c r="ABK403" s="141"/>
      <c r="ABL403" s="141"/>
      <c r="ABM403" s="141"/>
      <c r="ABN403" s="141"/>
      <c r="ABO403" s="141"/>
      <c r="ABP403" s="141"/>
      <c r="ABQ403" s="141"/>
      <c r="ABR403" s="141"/>
      <c r="ABS403" s="141"/>
      <c r="ABT403" s="141"/>
      <c r="ABU403" s="141"/>
      <c r="ABV403" s="141"/>
      <c r="ABW403" s="141"/>
      <c r="ABX403" s="141"/>
      <c r="ABY403" s="141"/>
      <c r="ABZ403" s="141"/>
      <c r="ACA403" s="141"/>
      <c r="ACB403" s="141"/>
      <c r="ACC403" s="141"/>
      <c r="ACD403" s="141"/>
      <c r="ACE403" s="141"/>
      <c r="ACF403" s="141"/>
      <c r="ACG403" s="141"/>
      <c r="ACH403" s="141"/>
      <c r="ACI403" s="141"/>
      <c r="ACJ403" s="141"/>
      <c r="ACK403" s="141"/>
      <c r="ACL403" s="141"/>
      <c r="ACM403" s="141"/>
      <c r="ACN403" s="141"/>
      <c r="ACO403" s="141"/>
      <c r="ACP403" s="141"/>
      <c r="ACQ403" s="141"/>
      <c r="ACR403" s="141"/>
      <c r="ACS403" s="141"/>
      <c r="ACT403" s="141"/>
      <c r="ACU403" s="141"/>
      <c r="ACV403" s="141"/>
      <c r="ACW403" s="141"/>
      <c r="ACX403" s="141"/>
      <c r="ACY403" s="141"/>
      <c r="ACZ403" s="141"/>
      <c r="ADA403" s="57"/>
    </row>
    <row r="404" spans="1:781" ht="15" customHeight="1" thickBot="1" x14ac:dyDescent="0.35">
      <c r="A404" s="142" t="s">
        <v>1087</v>
      </c>
      <c r="C404" s="65"/>
      <c r="M404" s="146"/>
      <c r="AB404" s="152"/>
      <c r="AC404" s="153"/>
      <c r="AD404" s="153"/>
      <c r="AE404" s="154"/>
      <c r="AF404" s="155"/>
      <c r="AH404" s="56"/>
      <c r="AI404" s="56"/>
      <c r="AJ404" s="56"/>
      <c r="AL404" s="137"/>
      <c r="AM404" s="137"/>
      <c r="AN404" s="137"/>
      <c r="AO404" s="137"/>
      <c r="AP404" s="137"/>
      <c r="AQ404" s="137"/>
      <c r="AR404" s="137"/>
      <c r="AS404" s="137"/>
      <c r="AT404" s="137"/>
      <c r="AU404" s="137"/>
      <c r="AV404" s="137"/>
      <c r="AW404" s="137"/>
      <c r="AX404" s="137"/>
      <c r="AY404" s="137"/>
      <c r="AZ404" s="137"/>
      <c r="BA404" s="137"/>
      <c r="BB404" s="137"/>
      <c r="BC404" s="137"/>
      <c r="BD404" s="137"/>
      <c r="BE404" s="137"/>
      <c r="BF404" s="137"/>
      <c r="BG404" s="137"/>
      <c r="BH404" s="137"/>
      <c r="BI404" s="137"/>
      <c r="BJ404" s="137"/>
      <c r="BK404" s="137"/>
      <c r="BL404" s="137"/>
      <c r="BM404" s="137"/>
      <c r="BN404" s="137"/>
      <c r="BO404" s="137"/>
      <c r="BP404" s="137"/>
      <c r="BQ404" s="137"/>
      <c r="BR404" s="137"/>
      <c r="BS404" s="137"/>
      <c r="BT404" s="137"/>
      <c r="BU404" s="137"/>
      <c r="BV404" s="137"/>
      <c r="BW404" s="137"/>
      <c r="BX404" s="137"/>
      <c r="BY404" s="137"/>
      <c r="BZ404" s="137"/>
      <c r="CA404" s="137"/>
      <c r="CB404" s="137"/>
      <c r="CC404" s="137"/>
      <c r="CD404" s="137"/>
      <c r="CE404" s="137"/>
      <c r="CF404" s="137"/>
      <c r="CG404" s="137"/>
      <c r="CH404" s="137"/>
      <c r="CI404" s="137"/>
      <c r="CJ404" s="137"/>
      <c r="CK404" s="137"/>
      <c r="CL404" s="137"/>
      <c r="CM404" s="137"/>
      <c r="CN404" s="137"/>
      <c r="CO404" s="137"/>
      <c r="CP404" s="137"/>
      <c r="CQ404" s="137"/>
      <c r="CR404" s="137"/>
      <c r="CS404" s="137"/>
      <c r="CT404" s="137"/>
      <c r="CU404" s="137"/>
      <c r="CV404" s="137"/>
      <c r="CW404" s="137"/>
      <c r="CX404" s="137"/>
      <c r="CY404" s="137"/>
      <c r="CZ404" s="137"/>
      <c r="DA404" s="137"/>
      <c r="DB404" s="137"/>
      <c r="DC404" s="137"/>
      <c r="DD404" s="137"/>
      <c r="DE404" s="137"/>
      <c r="DF404" s="137"/>
      <c r="DG404" s="137"/>
      <c r="DH404" s="137"/>
      <c r="DI404" s="137"/>
      <c r="DJ404" s="137"/>
      <c r="DK404" s="137"/>
      <c r="DL404" s="137"/>
      <c r="DM404" s="137"/>
      <c r="DN404" s="137"/>
      <c r="DO404" s="137"/>
      <c r="DP404" s="137"/>
      <c r="DQ404" s="137"/>
      <c r="DR404" s="137"/>
      <c r="DS404" s="137"/>
      <c r="DT404" s="137"/>
      <c r="DU404" s="137"/>
      <c r="DV404" s="137"/>
      <c r="DW404" s="137"/>
      <c r="DX404" s="137"/>
      <c r="DY404" s="137"/>
      <c r="DZ404" s="137"/>
      <c r="EA404" s="137"/>
      <c r="EB404" s="137"/>
      <c r="EC404" s="137"/>
      <c r="ED404" s="122"/>
      <c r="EE404" s="122"/>
      <c r="EF404" s="122"/>
      <c r="EG404" s="122"/>
      <c r="EH404" s="122"/>
      <c r="EI404" s="122"/>
      <c r="EJ404" s="122"/>
      <c r="EK404" s="122"/>
      <c r="EL404" s="122"/>
      <c r="EM404" s="122"/>
      <c r="EN404" s="122"/>
      <c r="EO404" s="122"/>
      <c r="EP404" s="122"/>
      <c r="EQ404" s="122"/>
      <c r="ER404" s="122"/>
      <c r="ES404" s="122"/>
      <c r="ET404" s="122"/>
      <c r="EU404" s="122"/>
      <c r="EV404" s="122"/>
      <c r="EW404" s="122"/>
      <c r="EX404" s="122"/>
      <c r="EY404" s="122"/>
      <c r="EZ404" s="122"/>
      <c r="FA404" s="122"/>
      <c r="FB404" s="122"/>
      <c r="FC404" s="122"/>
      <c r="FD404" s="122"/>
      <c r="FE404" s="122"/>
      <c r="FF404" s="122"/>
      <c r="FG404" s="122"/>
      <c r="FH404" s="122"/>
      <c r="FI404" s="122"/>
      <c r="FJ404" s="122"/>
      <c r="FK404" s="122"/>
      <c r="FL404" s="122"/>
      <c r="FM404" s="122"/>
      <c r="FN404" s="122"/>
      <c r="FO404" s="122"/>
      <c r="FP404" s="122"/>
      <c r="FQ404" s="122"/>
      <c r="FR404" s="122"/>
      <c r="FS404" s="122"/>
      <c r="FT404" s="122"/>
      <c r="FU404" s="122"/>
      <c r="FV404" s="122"/>
      <c r="FW404" s="122"/>
      <c r="FX404" s="122"/>
      <c r="FY404" s="122"/>
      <c r="FZ404" s="122"/>
      <c r="GA404" s="122"/>
      <c r="GB404" s="122"/>
      <c r="GC404" s="122"/>
      <c r="GD404" s="122"/>
      <c r="GE404" s="122"/>
      <c r="GF404" s="122"/>
      <c r="GG404" s="122"/>
      <c r="GH404" s="122"/>
      <c r="GI404" s="122"/>
      <c r="GJ404" s="122"/>
      <c r="GK404" s="122"/>
      <c r="GL404" s="122"/>
      <c r="GM404" s="122"/>
      <c r="GN404" s="122"/>
      <c r="GO404" s="122"/>
      <c r="GP404" s="122"/>
      <c r="GQ404" s="122"/>
      <c r="GR404" s="122"/>
      <c r="GS404" s="122"/>
      <c r="GT404" s="122"/>
      <c r="GU404" s="122"/>
      <c r="GV404" s="122"/>
      <c r="GW404" s="122"/>
      <c r="GX404" s="122"/>
      <c r="GY404" s="122"/>
      <c r="GZ404" s="122"/>
      <c r="HA404" s="122"/>
      <c r="HB404" s="122"/>
      <c r="HC404" s="122"/>
      <c r="HD404" s="122"/>
      <c r="HE404" s="122"/>
      <c r="HF404" s="122"/>
      <c r="HG404" s="122"/>
      <c r="HH404" s="122"/>
      <c r="HI404" s="122"/>
      <c r="HJ404" s="122"/>
      <c r="HK404" s="122"/>
      <c r="HL404" s="122"/>
      <c r="HM404" s="122"/>
      <c r="HN404" s="122"/>
      <c r="HO404" s="122"/>
      <c r="HP404" s="122"/>
      <c r="HQ404" s="122"/>
      <c r="HR404" s="122"/>
      <c r="HS404" s="122"/>
      <c r="HT404" s="122"/>
      <c r="HU404" s="122"/>
      <c r="HV404" s="122"/>
      <c r="HW404" s="122"/>
      <c r="HX404" s="122"/>
      <c r="HY404" s="122"/>
      <c r="HZ404" s="122"/>
      <c r="IA404" s="122"/>
      <c r="IB404" s="122"/>
      <c r="IC404" s="122"/>
      <c r="ID404" s="122"/>
      <c r="IE404" s="122"/>
      <c r="IF404" s="122"/>
      <c r="IG404" s="122"/>
      <c r="IH404" s="122"/>
      <c r="II404" s="122"/>
      <c r="IJ404" s="122"/>
      <c r="IK404" s="122"/>
      <c r="IL404" s="122"/>
      <c r="IM404" s="122"/>
      <c r="IN404" s="122"/>
      <c r="IO404" s="122"/>
      <c r="IP404" s="122"/>
      <c r="IQ404" s="122"/>
      <c r="IR404" s="122"/>
      <c r="IS404" s="122"/>
      <c r="IT404" s="122"/>
      <c r="IU404" s="122"/>
      <c r="IV404" s="122"/>
      <c r="IW404" s="122"/>
      <c r="IX404" s="122"/>
      <c r="IY404" s="122"/>
      <c r="IZ404" s="122"/>
      <c r="JA404" s="122"/>
      <c r="JB404" s="122"/>
      <c r="JC404" s="122"/>
      <c r="JD404" s="122"/>
      <c r="JE404" s="122"/>
      <c r="JF404" s="122"/>
      <c r="JG404" s="122"/>
      <c r="JH404" s="122"/>
      <c r="JI404" s="122"/>
      <c r="JJ404" s="122"/>
      <c r="JK404" s="122"/>
      <c r="JL404" s="122"/>
      <c r="JM404" s="122"/>
      <c r="JN404" s="122"/>
      <c r="JO404" s="122"/>
      <c r="JP404" s="122"/>
      <c r="JQ404" s="122"/>
      <c r="JR404" s="122"/>
      <c r="JS404" s="122"/>
      <c r="JT404" s="122"/>
      <c r="JU404" s="122"/>
      <c r="JV404" s="122"/>
      <c r="JW404" s="122"/>
      <c r="JX404" s="122"/>
      <c r="JY404" s="122"/>
      <c r="JZ404" s="122"/>
      <c r="KA404" s="122"/>
      <c r="KB404" s="122"/>
      <c r="KC404" s="122"/>
      <c r="KD404" s="122"/>
      <c r="KE404" s="122"/>
      <c r="KF404" s="122"/>
      <c r="KG404" s="122"/>
      <c r="KH404" s="122"/>
      <c r="KI404" s="122"/>
      <c r="KJ404" s="122"/>
      <c r="KK404" s="122"/>
      <c r="KL404" s="122"/>
      <c r="KM404" s="122"/>
      <c r="KN404" s="122"/>
      <c r="KO404" s="122"/>
      <c r="KP404" s="122"/>
      <c r="KQ404" s="122"/>
      <c r="KR404" s="122"/>
      <c r="KS404" s="122"/>
      <c r="KT404" s="122"/>
      <c r="KU404" s="122"/>
      <c r="KV404" s="122"/>
      <c r="KW404" s="122"/>
      <c r="KX404" s="122"/>
      <c r="KY404" s="122"/>
      <c r="KZ404" s="122"/>
      <c r="LA404" s="122"/>
      <c r="LB404" s="122"/>
      <c r="LC404" s="122"/>
      <c r="LD404" s="122"/>
      <c r="LE404" s="122"/>
      <c r="LF404" s="122"/>
      <c r="LG404" s="122"/>
      <c r="LH404" s="122"/>
      <c r="LI404" s="122"/>
      <c r="LJ404" s="122"/>
      <c r="LK404" s="122"/>
      <c r="LL404" s="122"/>
      <c r="LM404" s="122"/>
      <c r="LN404" s="122"/>
      <c r="LO404" s="122"/>
      <c r="LP404" s="122"/>
      <c r="LQ404" s="122"/>
      <c r="LR404" s="122"/>
      <c r="LS404" s="122"/>
      <c r="LT404" s="122"/>
      <c r="LU404" s="122"/>
      <c r="LV404" s="122"/>
      <c r="LW404" s="122"/>
      <c r="LX404" s="122"/>
      <c r="LY404" s="122"/>
      <c r="LZ404" s="122"/>
      <c r="MA404" s="122"/>
      <c r="MB404" s="122"/>
      <c r="MC404" s="122"/>
      <c r="MD404" s="122"/>
      <c r="ME404" s="122"/>
      <c r="MF404" s="122"/>
      <c r="MG404" s="122"/>
      <c r="MH404" s="122"/>
      <c r="MI404" s="122"/>
      <c r="MJ404" s="122"/>
      <c r="MK404" s="122"/>
      <c r="ML404" s="122"/>
      <c r="MM404" s="122"/>
      <c r="MN404" s="122"/>
      <c r="MO404" s="122"/>
      <c r="MP404" s="122"/>
      <c r="MQ404" s="122"/>
      <c r="MR404" s="122"/>
      <c r="MS404" s="122"/>
      <c r="MT404" s="122"/>
      <c r="MU404" s="122"/>
      <c r="MV404" s="122"/>
      <c r="MW404" s="122"/>
      <c r="MX404" s="122"/>
      <c r="MY404" s="122"/>
      <c r="MZ404" s="122"/>
      <c r="NA404" s="122"/>
      <c r="NB404" s="122"/>
      <c r="NC404" s="122"/>
      <c r="ND404" s="122"/>
      <c r="NE404" s="122"/>
      <c r="NF404" s="122"/>
      <c r="NG404" s="122"/>
      <c r="NH404" s="122"/>
      <c r="NI404" s="122"/>
      <c r="NJ404" s="122"/>
      <c r="NK404" s="122"/>
      <c r="NL404" s="122"/>
      <c r="NM404" s="122"/>
      <c r="NN404" s="122"/>
      <c r="NO404" s="122"/>
      <c r="NP404" s="122"/>
      <c r="NQ404" s="122"/>
      <c r="NR404" s="122"/>
      <c r="NS404" s="122"/>
      <c r="NT404" s="122"/>
      <c r="NU404" s="122"/>
      <c r="NV404" s="122"/>
      <c r="NW404" s="122"/>
      <c r="NX404" s="122"/>
      <c r="NY404" s="122"/>
      <c r="NZ404" s="122"/>
      <c r="OA404" s="122"/>
      <c r="OB404" s="122"/>
      <c r="OC404" s="122"/>
      <c r="OD404" s="122"/>
      <c r="OE404" s="122"/>
      <c r="OF404" s="122"/>
      <c r="OG404" s="122"/>
      <c r="OH404" s="122"/>
      <c r="OI404" s="122"/>
      <c r="OJ404" s="122"/>
      <c r="OK404" s="122"/>
      <c r="OL404" s="122"/>
      <c r="OM404" s="122"/>
      <c r="ON404" s="122"/>
      <c r="OO404" s="122"/>
      <c r="OP404" s="122"/>
      <c r="OQ404" s="122"/>
      <c r="OR404" s="122"/>
      <c r="OS404" s="122"/>
      <c r="OT404" s="122"/>
      <c r="OU404" s="122"/>
      <c r="OV404" s="122"/>
      <c r="OW404" s="122"/>
      <c r="OX404" s="122"/>
      <c r="OY404" s="122"/>
      <c r="OZ404" s="122"/>
      <c r="PA404" s="122"/>
      <c r="PB404" s="122"/>
      <c r="PC404" s="122"/>
      <c r="PD404" s="122"/>
      <c r="PE404" s="122"/>
      <c r="PF404" s="122"/>
      <c r="PG404" s="122"/>
      <c r="PH404" s="122"/>
      <c r="PI404" s="122"/>
      <c r="PJ404" s="122"/>
      <c r="PK404" s="122"/>
      <c r="PL404" s="122"/>
      <c r="PM404" s="122"/>
      <c r="PN404" s="122"/>
      <c r="PO404" s="122"/>
      <c r="PP404" s="122"/>
      <c r="PQ404" s="122"/>
      <c r="PR404" s="122"/>
      <c r="PS404" s="122"/>
      <c r="PT404" s="122"/>
      <c r="PU404" s="122"/>
      <c r="PV404" s="122"/>
      <c r="PW404" s="122"/>
      <c r="PX404" s="122"/>
      <c r="PY404" s="122"/>
      <c r="PZ404" s="122"/>
      <c r="QA404" s="122"/>
      <c r="QB404" s="122"/>
      <c r="QC404" s="122"/>
      <c r="QD404" s="122"/>
      <c r="QE404" s="122"/>
      <c r="QF404" s="122"/>
      <c r="QG404" s="122"/>
      <c r="QH404" s="122"/>
      <c r="QI404" s="122"/>
      <c r="QJ404" s="122"/>
      <c r="QK404" s="122"/>
      <c r="QL404" s="122"/>
      <c r="QM404" s="122"/>
      <c r="QN404" s="122"/>
      <c r="QO404" s="122"/>
      <c r="QP404" s="122"/>
      <c r="QQ404" s="122"/>
      <c r="QR404" s="122"/>
      <c r="QS404" s="122"/>
      <c r="QT404" s="122"/>
      <c r="QU404" s="122"/>
      <c r="QV404" s="122"/>
      <c r="QW404" s="122"/>
      <c r="QX404" s="122"/>
      <c r="QY404" s="122"/>
      <c r="QZ404" s="122"/>
      <c r="RA404" s="122"/>
      <c r="RB404" s="122"/>
      <c r="RC404" s="122"/>
      <c r="RD404" s="122"/>
      <c r="RE404" s="122"/>
      <c r="RF404" s="122"/>
      <c r="RG404" s="122"/>
      <c r="RH404" s="122"/>
      <c r="RI404" s="122"/>
      <c r="RJ404" s="122"/>
      <c r="RK404" s="122"/>
      <c r="RL404" s="122"/>
      <c r="RM404" s="122"/>
      <c r="RN404" s="122"/>
      <c r="RO404" s="122"/>
      <c r="RP404" s="122"/>
      <c r="RQ404" s="122"/>
      <c r="RR404" s="122"/>
      <c r="RS404" s="122"/>
      <c r="RT404" s="122"/>
      <c r="RU404" s="122"/>
      <c r="RV404" s="122"/>
      <c r="RW404" s="122"/>
      <c r="RX404" s="122"/>
      <c r="RY404" s="122"/>
      <c r="RZ404" s="122"/>
      <c r="SA404" s="122"/>
      <c r="SB404" s="122"/>
      <c r="SC404" s="122"/>
      <c r="SD404" s="122"/>
      <c r="SE404" s="122"/>
      <c r="SF404" s="122"/>
      <c r="SG404" s="122"/>
      <c r="SH404" s="122"/>
      <c r="SI404" s="122"/>
      <c r="SJ404" s="122"/>
      <c r="SK404" s="122"/>
      <c r="SL404" s="122"/>
      <c r="SM404" s="122"/>
      <c r="SN404" s="122"/>
      <c r="SO404" s="122"/>
      <c r="SP404" s="122"/>
      <c r="SQ404" s="122"/>
      <c r="SR404" s="122"/>
      <c r="SS404" s="122"/>
      <c r="ST404" s="122"/>
      <c r="SU404" s="122"/>
      <c r="SV404" s="122"/>
      <c r="SW404" s="122"/>
      <c r="SX404" s="122"/>
      <c r="SY404" s="122"/>
      <c r="SZ404" s="122"/>
      <c r="TA404" s="122"/>
      <c r="TB404" s="122"/>
      <c r="TC404" s="122"/>
      <c r="TD404" s="122"/>
      <c r="TE404" s="122"/>
      <c r="TF404" s="122"/>
      <c r="TG404" s="122"/>
      <c r="TH404" s="122"/>
      <c r="TI404" s="122"/>
      <c r="TJ404" s="122"/>
      <c r="TK404" s="122"/>
      <c r="TL404" s="122"/>
      <c r="TM404" s="122"/>
      <c r="TN404" s="122"/>
      <c r="TO404" s="122"/>
      <c r="TP404" s="122"/>
      <c r="TQ404" s="122"/>
      <c r="TR404" s="122"/>
      <c r="TS404" s="122"/>
      <c r="TT404" s="122"/>
      <c r="TU404" s="122"/>
      <c r="TV404" s="122"/>
      <c r="TW404" s="122"/>
      <c r="TX404" s="122"/>
      <c r="TY404" s="122"/>
      <c r="TZ404" s="122"/>
      <c r="UA404" s="122"/>
      <c r="UB404" s="122"/>
      <c r="UC404" s="122"/>
      <c r="UD404" s="122"/>
      <c r="UE404" s="122"/>
      <c r="UF404" s="122"/>
      <c r="UG404" s="122"/>
      <c r="UH404" s="122"/>
      <c r="UI404" s="122"/>
      <c r="UJ404" s="122"/>
      <c r="UK404" s="122"/>
      <c r="UL404" s="122"/>
      <c r="UM404" s="122"/>
      <c r="UN404" s="122"/>
      <c r="UO404" s="122"/>
      <c r="UP404" s="122"/>
      <c r="UQ404" s="122"/>
      <c r="UR404" s="122"/>
      <c r="US404" s="122"/>
      <c r="UT404" s="122"/>
      <c r="UU404" s="122"/>
      <c r="UV404" s="122"/>
      <c r="UW404" s="122"/>
      <c r="UX404" s="122"/>
      <c r="UY404" s="122"/>
      <c r="UZ404" s="122"/>
      <c r="VA404" s="122"/>
      <c r="VB404" s="122"/>
      <c r="VC404" s="122"/>
      <c r="VD404" s="122"/>
      <c r="VE404" s="122"/>
      <c r="VF404" s="122"/>
      <c r="VG404" s="122"/>
      <c r="VH404" s="122"/>
      <c r="VI404" s="122"/>
      <c r="VJ404" s="122"/>
      <c r="VK404" s="122"/>
      <c r="VL404" s="122"/>
      <c r="VM404" s="122"/>
      <c r="VN404" s="122"/>
      <c r="VO404" s="122"/>
      <c r="VP404" s="122"/>
      <c r="VQ404" s="122"/>
      <c r="VR404" s="122"/>
      <c r="VS404" s="122"/>
      <c r="VT404" s="122"/>
      <c r="VU404" s="122"/>
      <c r="VV404" s="122"/>
      <c r="VW404" s="122"/>
      <c r="VX404" s="122"/>
      <c r="VY404" s="122"/>
      <c r="VZ404" s="122"/>
      <c r="WA404" s="122"/>
      <c r="WB404" s="122"/>
      <c r="WC404" s="122"/>
      <c r="WD404" s="122"/>
      <c r="WE404" s="122"/>
      <c r="WF404" s="122"/>
      <c r="WG404" s="122"/>
      <c r="WH404" s="122"/>
      <c r="WI404" s="122"/>
      <c r="WJ404" s="122"/>
      <c r="WK404" s="122"/>
      <c r="WL404" s="122"/>
      <c r="WM404" s="122"/>
      <c r="WN404" s="122"/>
      <c r="WO404" s="122"/>
      <c r="WP404" s="122"/>
      <c r="WQ404" s="122"/>
      <c r="WR404" s="122"/>
      <c r="WS404" s="122"/>
      <c r="WT404" s="122"/>
      <c r="WU404" s="122"/>
      <c r="WV404" s="122"/>
      <c r="WW404" s="122"/>
      <c r="WX404" s="122"/>
      <c r="WY404" s="122"/>
      <c r="WZ404" s="122"/>
      <c r="XA404" s="122"/>
      <c r="XB404" s="122"/>
      <c r="XC404" s="122"/>
      <c r="XD404" s="122"/>
      <c r="XE404" s="122"/>
      <c r="XF404" s="122"/>
      <c r="XG404" s="122"/>
      <c r="XH404" s="122"/>
      <c r="XI404" s="122"/>
      <c r="XJ404" s="122"/>
      <c r="XK404" s="122"/>
      <c r="XL404" s="122"/>
      <c r="XM404" s="122"/>
      <c r="XN404" s="122"/>
      <c r="XO404" s="122"/>
      <c r="XP404" s="122"/>
      <c r="XQ404" s="122"/>
      <c r="XR404" s="122"/>
      <c r="XS404" s="122"/>
      <c r="XT404" s="122"/>
      <c r="XU404" s="122"/>
      <c r="XV404" s="122"/>
      <c r="XW404" s="122"/>
      <c r="XX404" s="122"/>
      <c r="XY404" s="122"/>
      <c r="XZ404" s="122"/>
      <c r="YA404" s="122"/>
      <c r="YB404" s="122"/>
      <c r="YC404" s="122"/>
      <c r="YD404" s="122"/>
      <c r="YE404" s="122"/>
      <c r="YF404" s="122"/>
      <c r="YG404" s="122"/>
      <c r="YH404" s="122"/>
      <c r="YI404" s="122"/>
      <c r="YJ404" s="122"/>
      <c r="YK404" s="122"/>
      <c r="YL404" s="122"/>
      <c r="YM404" s="122"/>
      <c r="YN404" s="122"/>
      <c r="YO404" s="122"/>
      <c r="YP404" s="122"/>
      <c r="YQ404" s="122"/>
      <c r="YR404" s="122"/>
      <c r="YS404" s="122"/>
      <c r="YT404" s="122"/>
      <c r="YU404" s="122"/>
      <c r="YV404" s="122"/>
      <c r="YW404" s="122"/>
      <c r="YX404" s="122"/>
      <c r="YY404" s="122"/>
      <c r="YZ404" s="122"/>
      <c r="ZA404" s="122"/>
      <c r="ZB404" s="122"/>
      <c r="ZC404" s="122"/>
      <c r="ZD404" s="122"/>
      <c r="ZE404" s="122"/>
      <c r="ZF404" s="122"/>
      <c r="ZG404" s="122"/>
      <c r="ZH404" s="122"/>
      <c r="ZI404" s="122"/>
      <c r="ZJ404" s="122"/>
      <c r="ZK404" s="122"/>
      <c r="ZL404" s="122"/>
      <c r="ZM404" s="122"/>
      <c r="ZN404" s="122"/>
      <c r="ZO404" s="122"/>
      <c r="ZP404" s="122"/>
      <c r="ZQ404" s="122"/>
      <c r="ZR404" s="122"/>
      <c r="ZS404" s="122"/>
      <c r="ZT404" s="122"/>
      <c r="ZU404" s="122"/>
      <c r="ZV404" s="122"/>
      <c r="ZW404" s="122"/>
      <c r="ZX404" s="122"/>
      <c r="ZY404" s="122"/>
      <c r="ZZ404" s="122"/>
      <c r="AAA404" s="122"/>
      <c r="AAB404" s="122"/>
      <c r="AAC404" s="122"/>
      <c r="AAD404" s="122"/>
      <c r="AAE404" s="122"/>
      <c r="AAF404" s="122"/>
      <c r="AAG404" s="122"/>
      <c r="AAH404" s="122"/>
      <c r="AAI404" s="122"/>
      <c r="AAJ404" s="122"/>
      <c r="AAK404" s="122"/>
      <c r="AAL404" s="122"/>
      <c r="AAM404" s="122"/>
      <c r="AAN404" s="122"/>
      <c r="AAO404" s="122"/>
      <c r="AAP404" s="122"/>
      <c r="AAQ404" s="122"/>
      <c r="AAR404" s="122"/>
      <c r="AAS404" s="122"/>
      <c r="AAT404" s="122"/>
      <c r="AAU404" s="122"/>
      <c r="AAV404" s="122"/>
      <c r="AAW404" s="122"/>
      <c r="AAX404" s="122"/>
      <c r="AAY404" s="122"/>
      <c r="AAZ404" s="122"/>
      <c r="ABA404" s="122"/>
      <c r="ABB404" s="122"/>
      <c r="ABC404" s="122"/>
      <c r="ABD404" s="122"/>
      <c r="ABE404" s="122"/>
      <c r="ABF404" s="122"/>
      <c r="ABG404" s="122"/>
      <c r="ABH404" s="122"/>
      <c r="ABI404" s="122"/>
      <c r="ABJ404" s="122"/>
      <c r="ABK404" s="122"/>
      <c r="ABL404" s="122"/>
      <c r="ABM404" s="122"/>
      <c r="ABN404" s="122"/>
      <c r="ABO404" s="122"/>
      <c r="ABP404" s="122"/>
      <c r="ABQ404" s="122"/>
      <c r="ABR404" s="122"/>
      <c r="ABS404" s="122"/>
      <c r="ABT404" s="122"/>
      <c r="ABU404" s="122"/>
      <c r="ABV404" s="122"/>
      <c r="ABW404" s="122"/>
      <c r="ABX404" s="122"/>
      <c r="ABY404" s="122"/>
      <c r="ABZ404" s="122"/>
      <c r="ACA404" s="122"/>
      <c r="ACB404" s="122"/>
      <c r="ACC404" s="122"/>
      <c r="ACD404" s="122"/>
      <c r="ACE404" s="122"/>
      <c r="ACF404" s="122"/>
      <c r="ACG404" s="122"/>
      <c r="ACH404" s="122"/>
      <c r="ACI404" s="122"/>
      <c r="ACJ404" s="122"/>
      <c r="ACK404" s="122"/>
      <c r="ACL404" s="122"/>
      <c r="ACM404" s="122"/>
      <c r="ACN404" s="122"/>
      <c r="ACO404" s="122"/>
      <c r="ACP404" s="122"/>
      <c r="ACQ404" s="122"/>
      <c r="ACR404" s="122"/>
      <c r="ACS404" s="122"/>
      <c r="ACT404" s="122"/>
      <c r="ACU404" s="122"/>
      <c r="ACV404" s="122"/>
      <c r="ACW404" s="122"/>
      <c r="ACX404" s="122"/>
      <c r="ACY404" s="122"/>
      <c r="ACZ404" s="122"/>
      <c r="ADA404" s="122"/>
    </row>
    <row r="405" spans="1:781" ht="15" customHeight="1" x14ac:dyDescent="0.3">
      <c r="A405" s="156">
        <f>COUNT(A3:A403)</f>
        <v>399</v>
      </c>
      <c r="C405" s="65"/>
      <c r="M405" s="146"/>
      <c r="AB405" s="157"/>
      <c r="AC405" s="158"/>
      <c r="AD405" s="159" t="s">
        <v>1088</v>
      </c>
      <c r="AE405" s="160"/>
      <c r="AF405" s="161"/>
      <c r="AL405" s="137"/>
      <c r="AM405" s="137"/>
      <c r="AN405" s="137"/>
      <c r="AO405" s="137"/>
      <c r="AP405" s="137"/>
      <c r="AQ405" s="137"/>
      <c r="AR405" s="137"/>
      <c r="AS405" s="137"/>
      <c r="AT405" s="137"/>
      <c r="AU405" s="137"/>
      <c r="AV405" s="137"/>
      <c r="AW405" s="137"/>
      <c r="AX405" s="137"/>
      <c r="AY405" s="137"/>
      <c r="AZ405" s="137"/>
      <c r="BA405" s="137"/>
      <c r="BB405" s="137"/>
      <c r="BC405" s="137"/>
      <c r="BD405" s="137"/>
      <c r="BE405" s="137"/>
      <c r="BF405" s="137"/>
      <c r="BG405" s="137"/>
      <c r="BH405" s="137"/>
      <c r="BI405" s="137"/>
      <c r="BJ405" s="137"/>
      <c r="BK405" s="137"/>
      <c r="BL405" s="137"/>
      <c r="BM405" s="137"/>
      <c r="BN405" s="137"/>
      <c r="BO405" s="137"/>
      <c r="BP405" s="137"/>
      <c r="BQ405" s="137"/>
      <c r="BR405" s="137"/>
      <c r="BS405" s="137"/>
      <c r="BT405" s="137"/>
      <c r="BU405" s="137"/>
      <c r="BV405" s="137"/>
      <c r="BW405" s="137"/>
      <c r="BX405" s="137"/>
      <c r="BY405" s="137"/>
      <c r="BZ405" s="137"/>
      <c r="CA405" s="137"/>
      <c r="CB405" s="137"/>
      <c r="CC405" s="137"/>
      <c r="CD405" s="137"/>
      <c r="CE405" s="137"/>
      <c r="CF405" s="137"/>
      <c r="CG405" s="137"/>
      <c r="CH405" s="137"/>
      <c r="CI405" s="137"/>
      <c r="CJ405" s="137"/>
      <c r="CK405" s="137"/>
      <c r="CL405" s="137"/>
      <c r="CM405" s="137"/>
      <c r="CN405" s="137"/>
      <c r="CO405" s="137"/>
      <c r="CP405" s="137"/>
      <c r="CQ405" s="137"/>
      <c r="CR405" s="137"/>
      <c r="CS405" s="137"/>
      <c r="CT405" s="137"/>
      <c r="CU405" s="137"/>
      <c r="CV405" s="137"/>
      <c r="CW405" s="137"/>
      <c r="CX405" s="137"/>
      <c r="CY405" s="137"/>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37"/>
      <c r="EA405" s="137"/>
      <c r="EB405" s="137"/>
      <c r="EC405" s="137"/>
      <c r="ED405" s="122"/>
      <c r="EE405" s="122"/>
      <c r="EF405" s="122"/>
      <c r="EG405" s="122"/>
      <c r="EH405" s="122"/>
      <c r="EI405" s="122"/>
      <c r="EJ405" s="122"/>
      <c r="EK405" s="122"/>
      <c r="EL405" s="122"/>
      <c r="EM405" s="122"/>
      <c r="EN405" s="122"/>
      <c r="EO405" s="122"/>
      <c r="EP405" s="122"/>
      <c r="EQ405" s="122"/>
      <c r="ER405" s="122"/>
      <c r="ES405" s="122"/>
      <c r="ET405" s="122"/>
      <c r="EU405" s="122"/>
      <c r="EV405" s="122"/>
      <c r="EW405" s="122"/>
      <c r="EX405" s="122"/>
      <c r="EY405" s="122"/>
      <c r="EZ405" s="122"/>
      <c r="FA405" s="122"/>
      <c r="FB405" s="122"/>
      <c r="FC405" s="122"/>
      <c r="FD405" s="122"/>
      <c r="FE405" s="122"/>
      <c r="FF405" s="122"/>
      <c r="FG405" s="122"/>
      <c r="FH405" s="122"/>
      <c r="FI405" s="122"/>
      <c r="FJ405" s="122"/>
      <c r="FK405" s="122"/>
      <c r="FL405" s="122"/>
      <c r="FM405" s="122"/>
      <c r="FN405" s="122"/>
      <c r="FO405" s="122"/>
      <c r="FP405" s="122"/>
      <c r="FQ405" s="122"/>
      <c r="FR405" s="122"/>
      <c r="FS405" s="122"/>
      <c r="FT405" s="122"/>
      <c r="FU405" s="122"/>
      <c r="FV405" s="122"/>
      <c r="FW405" s="122"/>
      <c r="FX405" s="122"/>
      <c r="FY405" s="122"/>
      <c r="FZ405" s="122"/>
      <c r="GA405" s="122"/>
      <c r="GB405" s="122"/>
      <c r="GC405" s="122"/>
      <c r="GD405" s="122"/>
      <c r="GE405" s="122"/>
      <c r="GF405" s="122"/>
      <c r="GG405" s="122"/>
      <c r="GH405" s="122"/>
      <c r="GI405" s="122"/>
      <c r="GJ405" s="122"/>
      <c r="GK405" s="122"/>
      <c r="GL405" s="122"/>
      <c r="GM405" s="122"/>
      <c r="GN405" s="122"/>
      <c r="GO405" s="122"/>
      <c r="GP405" s="122"/>
      <c r="GQ405" s="122"/>
      <c r="GR405" s="122"/>
      <c r="GS405" s="122"/>
      <c r="GT405" s="122"/>
      <c r="GU405" s="122"/>
      <c r="GV405" s="122"/>
      <c r="GW405" s="122"/>
      <c r="GX405" s="122"/>
      <c r="GY405" s="122"/>
      <c r="GZ405" s="122"/>
      <c r="HA405" s="122"/>
      <c r="HB405" s="122"/>
      <c r="HC405" s="122"/>
      <c r="HD405" s="122"/>
      <c r="HE405" s="122"/>
      <c r="HF405" s="122"/>
      <c r="HG405" s="122"/>
      <c r="HH405" s="122"/>
      <c r="HI405" s="122"/>
      <c r="HJ405" s="122"/>
      <c r="HK405" s="122"/>
      <c r="HL405" s="122"/>
      <c r="HM405" s="122"/>
      <c r="HN405" s="122"/>
      <c r="HO405" s="122"/>
      <c r="HP405" s="122"/>
      <c r="HQ405" s="122"/>
      <c r="HR405" s="122"/>
      <c r="HS405" s="122"/>
      <c r="HT405" s="122"/>
      <c r="HU405" s="122"/>
      <c r="HV405" s="122"/>
      <c r="HW405" s="122"/>
      <c r="HX405" s="122"/>
      <c r="HY405" s="122"/>
      <c r="HZ405" s="122"/>
      <c r="IA405" s="122"/>
      <c r="IB405" s="122"/>
      <c r="IC405" s="122"/>
      <c r="ID405" s="122"/>
      <c r="IE405" s="122"/>
      <c r="IF405" s="122"/>
      <c r="IG405" s="122"/>
      <c r="IH405" s="122"/>
      <c r="II405" s="122"/>
      <c r="IJ405" s="122"/>
      <c r="IK405" s="122"/>
      <c r="IL405" s="122"/>
      <c r="IM405" s="122"/>
      <c r="IN405" s="122"/>
      <c r="IO405" s="122"/>
      <c r="IP405" s="122"/>
      <c r="IQ405" s="122"/>
      <c r="IR405" s="122"/>
      <c r="IS405" s="122"/>
      <c r="IT405" s="122"/>
      <c r="IU405" s="122"/>
      <c r="IV405" s="122"/>
      <c r="IW405" s="122"/>
      <c r="IX405" s="122"/>
      <c r="IY405" s="122"/>
      <c r="IZ405" s="122"/>
      <c r="JA405" s="122"/>
      <c r="JB405" s="122"/>
      <c r="JC405" s="122"/>
      <c r="JD405" s="122"/>
      <c r="JE405" s="122"/>
      <c r="JF405" s="122"/>
      <c r="JG405" s="122"/>
      <c r="JH405" s="122"/>
      <c r="JI405" s="122"/>
      <c r="JJ405" s="122"/>
      <c r="JK405" s="122"/>
      <c r="JL405" s="122"/>
      <c r="JM405" s="122"/>
      <c r="JN405" s="122"/>
      <c r="JO405" s="122"/>
      <c r="JP405" s="122"/>
      <c r="JQ405" s="122"/>
      <c r="JR405" s="122"/>
      <c r="JS405" s="122"/>
      <c r="JT405" s="122"/>
      <c r="JU405" s="122"/>
      <c r="JV405" s="122"/>
      <c r="JW405" s="122"/>
      <c r="JX405" s="122"/>
      <c r="JY405" s="122"/>
      <c r="JZ405" s="122"/>
      <c r="KA405" s="122"/>
      <c r="KB405" s="122"/>
      <c r="KC405" s="122"/>
      <c r="KD405" s="122"/>
      <c r="KE405" s="122"/>
      <c r="KF405" s="122"/>
      <c r="KG405" s="122"/>
      <c r="KH405" s="122"/>
      <c r="KI405" s="122"/>
      <c r="KJ405" s="122"/>
      <c r="KK405" s="122"/>
      <c r="KL405" s="122"/>
      <c r="KM405" s="122"/>
      <c r="KN405" s="122"/>
      <c r="KO405" s="122"/>
      <c r="KP405" s="122"/>
      <c r="KQ405" s="122"/>
      <c r="KR405" s="122"/>
      <c r="KS405" s="122"/>
      <c r="KT405" s="122"/>
      <c r="KU405" s="122"/>
      <c r="KV405" s="122"/>
      <c r="KW405" s="122"/>
      <c r="KX405" s="122"/>
      <c r="KY405" s="122"/>
      <c r="KZ405" s="122"/>
      <c r="LA405" s="122"/>
      <c r="LB405" s="122"/>
      <c r="LC405" s="122"/>
      <c r="LD405" s="122"/>
      <c r="LE405" s="122"/>
      <c r="LF405" s="122"/>
      <c r="LG405" s="122"/>
      <c r="LH405" s="122"/>
      <c r="LI405" s="122"/>
      <c r="LJ405" s="122"/>
      <c r="LK405" s="122"/>
      <c r="LL405" s="122"/>
      <c r="LM405" s="122"/>
      <c r="LN405" s="122"/>
      <c r="LO405" s="122"/>
      <c r="LP405" s="122"/>
      <c r="LQ405" s="122"/>
      <c r="LR405" s="122"/>
      <c r="LS405" s="122"/>
      <c r="LT405" s="122"/>
      <c r="LU405" s="122"/>
      <c r="LV405" s="122"/>
      <c r="LW405" s="122"/>
      <c r="LX405" s="122"/>
      <c r="LY405" s="122"/>
      <c r="LZ405" s="122"/>
      <c r="MA405" s="122"/>
      <c r="MB405" s="122"/>
      <c r="MC405" s="122"/>
      <c r="MD405" s="122"/>
      <c r="ME405" s="122"/>
      <c r="MF405" s="122"/>
      <c r="MG405" s="122"/>
      <c r="MH405" s="122"/>
      <c r="MI405" s="122"/>
      <c r="MJ405" s="122"/>
      <c r="MK405" s="122"/>
      <c r="ML405" s="122"/>
      <c r="MM405" s="122"/>
      <c r="MN405" s="122"/>
      <c r="MO405" s="122"/>
      <c r="MP405" s="122"/>
      <c r="MQ405" s="122"/>
      <c r="MR405" s="122"/>
      <c r="MS405" s="122"/>
      <c r="MT405" s="122"/>
      <c r="MU405" s="122"/>
      <c r="MV405" s="122"/>
      <c r="MW405" s="122"/>
      <c r="MX405" s="122"/>
      <c r="MY405" s="122"/>
      <c r="MZ405" s="122"/>
      <c r="NA405" s="122"/>
      <c r="NB405" s="122"/>
      <c r="NC405" s="122"/>
      <c r="ND405" s="122"/>
      <c r="NE405" s="122"/>
      <c r="NF405" s="122"/>
      <c r="NG405" s="122"/>
      <c r="NH405" s="122"/>
      <c r="NI405" s="122"/>
      <c r="NJ405" s="122"/>
      <c r="NK405" s="122"/>
      <c r="NL405" s="122"/>
      <c r="NM405" s="122"/>
      <c r="NN405" s="122"/>
      <c r="NO405" s="122"/>
      <c r="NP405" s="122"/>
      <c r="NQ405" s="122"/>
      <c r="NR405" s="122"/>
      <c r="NS405" s="122"/>
      <c r="NT405" s="122"/>
      <c r="NU405" s="122"/>
      <c r="NV405" s="122"/>
      <c r="NW405" s="122"/>
      <c r="NX405" s="122"/>
      <c r="NY405" s="122"/>
      <c r="NZ405" s="122"/>
      <c r="OA405" s="122"/>
      <c r="OB405" s="122"/>
      <c r="OC405" s="122"/>
      <c r="OD405" s="122"/>
      <c r="OE405" s="122"/>
      <c r="OF405" s="122"/>
      <c r="OG405" s="122"/>
      <c r="OH405" s="122"/>
      <c r="OI405" s="122"/>
      <c r="OJ405" s="122"/>
      <c r="OK405" s="122"/>
      <c r="OL405" s="122"/>
      <c r="OM405" s="122"/>
      <c r="ON405" s="122"/>
      <c r="OO405" s="122"/>
      <c r="OP405" s="122"/>
      <c r="OQ405" s="122"/>
      <c r="OR405" s="122"/>
      <c r="OS405" s="122"/>
      <c r="OT405" s="122"/>
      <c r="OU405" s="122"/>
      <c r="OV405" s="122"/>
      <c r="OW405" s="122"/>
      <c r="OX405" s="122"/>
      <c r="OY405" s="122"/>
      <c r="OZ405" s="122"/>
      <c r="PA405" s="122"/>
      <c r="PB405" s="122"/>
      <c r="PC405" s="122"/>
      <c r="PD405" s="122"/>
      <c r="PE405" s="122"/>
      <c r="PF405" s="122"/>
      <c r="PG405" s="122"/>
      <c r="PH405" s="122"/>
      <c r="PI405" s="122"/>
      <c r="PJ405" s="122"/>
      <c r="PK405" s="122"/>
      <c r="PL405" s="122"/>
      <c r="PM405" s="122"/>
      <c r="PN405" s="122"/>
      <c r="PO405" s="122"/>
      <c r="PP405" s="122"/>
      <c r="PQ405" s="122"/>
      <c r="PR405" s="122"/>
      <c r="PS405" s="122"/>
      <c r="PT405" s="122"/>
      <c r="PU405" s="122"/>
      <c r="PV405" s="122"/>
      <c r="PW405" s="122"/>
      <c r="PX405" s="122"/>
      <c r="PY405" s="122"/>
      <c r="PZ405" s="122"/>
      <c r="QA405" s="122"/>
      <c r="QB405" s="122"/>
      <c r="QC405" s="122"/>
      <c r="QD405" s="122"/>
      <c r="QE405" s="122"/>
      <c r="QF405" s="122"/>
      <c r="QG405" s="122"/>
      <c r="QH405" s="122"/>
      <c r="QI405" s="122"/>
      <c r="QJ405" s="122"/>
      <c r="QK405" s="122"/>
      <c r="QL405" s="122"/>
      <c r="QM405" s="122"/>
      <c r="QN405" s="122"/>
      <c r="QO405" s="122"/>
      <c r="QP405" s="122"/>
      <c r="QQ405" s="122"/>
      <c r="QR405" s="122"/>
      <c r="QS405" s="122"/>
      <c r="QT405" s="122"/>
      <c r="QU405" s="122"/>
      <c r="QV405" s="122"/>
      <c r="QW405" s="122"/>
      <c r="QX405" s="122"/>
      <c r="QY405" s="122"/>
      <c r="QZ405" s="122"/>
      <c r="RA405" s="122"/>
      <c r="RB405" s="122"/>
      <c r="RC405" s="122"/>
      <c r="RD405" s="122"/>
      <c r="RE405" s="122"/>
      <c r="RF405" s="122"/>
      <c r="RG405" s="122"/>
      <c r="RH405" s="122"/>
      <c r="RI405" s="122"/>
      <c r="RJ405" s="122"/>
      <c r="RK405" s="122"/>
      <c r="RL405" s="122"/>
      <c r="RM405" s="122"/>
      <c r="RN405" s="122"/>
      <c r="RO405" s="122"/>
      <c r="RP405" s="122"/>
      <c r="RQ405" s="122"/>
      <c r="RR405" s="122"/>
      <c r="RS405" s="122"/>
      <c r="RT405" s="122"/>
      <c r="RU405" s="122"/>
      <c r="RV405" s="122"/>
      <c r="RW405" s="122"/>
      <c r="RX405" s="122"/>
      <c r="RY405" s="122"/>
      <c r="RZ405" s="122"/>
      <c r="SA405" s="122"/>
      <c r="SB405" s="122"/>
      <c r="SC405" s="122"/>
      <c r="SD405" s="122"/>
      <c r="SE405" s="122"/>
      <c r="SF405" s="122"/>
      <c r="SG405" s="122"/>
      <c r="SH405" s="122"/>
      <c r="SI405" s="122"/>
      <c r="SJ405" s="122"/>
      <c r="SK405" s="122"/>
      <c r="SL405" s="122"/>
      <c r="SM405" s="122"/>
      <c r="SN405" s="122"/>
      <c r="SO405" s="122"/>
      <c r="SP405" s="122"/>
      <c r="SQ405" s="122"/>
      <c r="SR405" s="122"/>
      <c r="SS405" s="122"/>
      <c r="ST405" s="122"/>
      <c r="SU405" s="122"/>
      <c r="SV405" s="122"/>
      <c r="SW405" s="122"/>
      <c r="SX405" s="122"/>
      <c r="SY405" s="122"/>
      <c r="SZ405" s="122"/>
      <c r="TA405" s="122"/>
      <c r="TB405" s="122"/>
      <c r="TC405" s="122"/>
      <c r="TD405" s="122"/>
      <c r="TE405" s="122"/>
      <c r="TF405" s="122"/>
      <c r="TG405" s="122"/>
      <c r="TH405" s="122"/>
      <c r="TI405" s="122"/>
      <c r="TJ405" s="122"/>
      <c r="TK405" s="122"/>
      <c r="TL405" s="122"/>
      <c r="TM405" s="122"/>
      <c r="TN405" s="122"/>
      <c r="TO405" s="122"/>
      <c r="TP405" s="122"/>
      <c r="TQ405" s="122"/>
      <c r="TR405" s="122"/>
      <c r="TS405" s="122"/>
      <c r="TT405" s="122"/>
      <c r="TU405" s="122"/>
      <c r="TV405" s="122"/>
      <c r="TW405" s="122"/>
      <c r="TX405" s="122"/>
      <c r="TY405" s="122"/>
      <c r="TZ405" s="122"/>
      <c r="UA405" s="122"/>
      <c r="UB405" s="122"/>
      <c r="UC405" s="122"/>
      <c r="UD405" s="122"/>
      <c r="UE405" s="122"/>
      <c r="UF405" s="122"/>
      <c r="UG405" s="122"/>
      <c r="UH405" s="122"/>
      <c r="UI405" s="122"/>
      <c r="UJ405" s="122"/>
      <c r="UK405" s="122"/>
      <c r="UL405" s="122"/>
      <c r="UM405" s="122"/>
      <c r="UN405" s="122"/>
      <c r="UO405" s="122"/>
      <c r="UP405" s="122"/>
      <c r="UQ405" s="122"/>
      <c r="UR405" s="122"/>
      <c r="US405" s="122"/>
      <c r="UT405" s="122"/>
      <c r="UU405" s="122"/>
      <c r="UV405" s="122"/>
      <c r="UW405" s="122"/>
      <c r="UX405" s="122"/>
      <c r="UY405" s="122"/>
      <c r="UZ405" s="122"/>
      <c r="VA405" s="122"/>
      <c r="VB405" s="122"/>
      <c r="VC405" s="122"/>
      <c r="VD405" s="122"/>
      <c r="VE405" s="122"/>
      <c r="VF405" s="122"/>
      <c r="VG405" s="122"/>
      <c r="VH405" s="122"/>
      <c r="VI405" s="122"/>
      <c r="VJ405" s="122"/>
      <c r="VK405" s="122"/>
      <c r="VL405" s="122"/>
      <c r="VM405" s="122"/>
      <c r="VN405" s="122"/>
      <c r="VO405" s="122"/>
      <c r="VP405" s="122"/>
      <c r="VQ405" s="122"/>
      <c r="VR405" s="122"/>
      <c r="VS405" s="122"/>
      <c r="VT405" s="122"/>
      <c r="VU405" s="122"/>
      <c r="VV405" s="122"/>
      <c r="VW405" s="122"/>
      <c r="VX405" s="122"/>
      <c r="VY405" s="122"/>
      <c r="VZ405" s="122"/>
      <c r="WA405" s="122"/>
      <c r="WB405" s="122"/>
      <c r="WC405" s="122"/>
      <c r="WD405" s="122"/>
      <c r="WE405" s="122"/>
      <c r="WF405" s="122"/>
      <c r="WG405" s="122"/>
      <c r="WH405" s="122"/>
      <c r="WI405" s="122"/>
      <c r="WJ405" s="122"/>
      <c r="WK405" s="122"/>
      <c r="WL405" s="122"/>
      <c r="WM405" s="122"/>
      <c r="WN405" s="122"/>
      <c r="WO405" s="122"/>
      <c r="WP405" s="122"/>
      <c r="WQ405" s="122"/>
      <c r="WR405" s="122"/>
      <c r="WS405" s="122"/>
      <c r="WT405" s="122"/>
      <c r="WU405" s="122"/>
      <c r="WV405" s="122"/>
      <c r="WW405" s="122"/>
      <c r="WX405" s="122"/>
      <c r="WY405" s="122"/>
      <c r="WZ405" s="122"/>
      <c r="XA405" s="122"/>
      <c r="XB405" s="122"/>
      <c r="XC405" s="122"/>
      <c r="XD405" s="122"/>
      <c r="XE405" s="122"/>
      <c r="XF405" s="122"/>
      <c r="XG405" s="122"/>
      <c r="XH405" s="122"/>
      <c r="XI405" s="122"/>
      <c r="XJ405" s="122"/>
      <c r="XK405" s="122"/>
      <c r="XL405" s="122"/>
      <c r="XM405" s="122"/>
      <c r="XN405" s="122"/>
      <c r="XO405" s="122"/>
      <c r="XP405" s="122"/>
      <c r="XQ405" s="122"/>
      <c r="XR405" s="122"/>
      <c r="XS405" s="122"/>
      <c r="XT405" s="122"/>
      <c r="XU405" s="122"/>
      <c r="XV405" s="122"/>
      <c r="XW405" s="122"/>
      <c r="XX405" s="122"/>
      <c r="XY405" s="122"/>
      <c r="XZ405" s="122"/>
      <c r="YA405" s="122"/>
      <c r="YB405" s="122"/>
      <c r="YC405" s="122"/>
      <c r="YD405" s="122"/>
      <c r="YE405" s="122"/>
      <c r="YF405" s="122"/>
      <c r="YG405" s="122"/>
      <c r="YH405" s="122"/>
      <c r="YI405" s="122"/>
      <c r="YJ405" s="122"/>
      <c r="YK405" s="122"/>
      <c r="YL405" s="122"/>
      <c r="YM405" s="122"/>
      <c r="YN405" s="122"/>
      <c r="YO405" s="122"/>
      <c r="YP405" s="122"/>
      <c r="YQ405" s="122"/>
      <c r="YR405" s="122"/>
      <c r="YS405" s="122"/>
      <c r="YT405" s="122"/>
      <c r="YU405" s="122"/>
      <c r="YV405" s="122"/>
      <c r="YW405" s="122"/>
      <c r="YX405" s="122"/>
      <c r="YY405" s="122"/>
      <c r="YZ405" s="122"/>
      <c r="ZA405" s="122"/>
      <c r="ZB405" s="122"/>
      <c r="ZC405" s="122"/>
      <c r="ZD405" s="122"/>
      <c r="ZE405" s="122"/>
      <c r="ZF405" s="122"/>
      <c r="ZG405" s="122"/>
      <c r="ZH405" s="122"/>
      <c r="ZI405" s="122"/>
      <c r="ZJ405" s="122"/>
      <c r="ZK405" s="122"/>
      <c r="ZL405" s="122"/>
      <c r="ZM405" s="122"/>
      <c r="ZN405" s="122"/>
      <c r="ZO405" s="122"/>
      <c r="ZP405" s="122"/>
      <c r="ZQ405" s="122"/>
      <c r="ZR405" s="122"/>
      <c r="ZS405" s="122"/>
      <c r="ZT405" s="122"/>
      <c r="ZU405" s="122"/>
      <c r="ZV405" s="122"/>
      <c r="ZW405" s="122"/>
      <c r="ZX405" s="122"/>
      <c r="ZY405" s="122"/>
      <c r="ZZ405" s="122"/>
      <c r="AAA405" s="122"/>
      <c r="AAB405" s="122"/>
      <c r="AAC405" s="122"/>
      <c r="AAD405" s="122"/>
      <c r="AAE405" s="122"/>
      <c r="AAF405" s="122"/>
      <c r="AAG405" s="122"/>
      <c r="AAH405" s="122"/>
      <c r="AAI405" s="122"/>
      <c r="AAJ405" s="122"/>
      <c r="AAK405" s="122"/>
      <c r="AAL405" s="122"/>
      <c r="AAM405" s="122"/>
      <c r="AAN405" s="122"/>
      <c r="AAO405" s="122"/>
      <c r="AAP405" s="122"/>
      <c r="AAQ405" s="122"/>
      <c r="AAR405" s="122"/>
      <c r="AAS405" s="122"/>
      <c r="AAT405" s="122"/>
      <c r="AAU405" s="122"/>
      <c r="AAV405" s="122"/>
      <c r="AAW405" s="122"/>
      <c r="AAX405" s="122"/>
      <c r="AAY405" s="122"/>
      <c r="AAZ405" s="122"/>
      <c r="ABA405" s="122"/>
      <c r="ABB405" s="122"/>
      <c r="ABC405" s="122"/>
      <c r="ABD405" s="122"/>
      <c r="ABE405" s="122"/>
      <c r="ABF405" s="122"/>
      <c r="ABG405" s="122"/>
      <c r="ABH405" s="122"/>
      <c r="ABI405" s="122"/>
      <c r="ABJ405" s="122"/>
      <c r="ABK405" s="122"/>
      <c r="ABL405" s="122"/>
      <c r="ABM405" s="122"/>
      <c r="ABN405" s="122"/>
      <c r="ABO405" s="122"/>
      <c r="ABP405" s="122"/>
      <c r="ABQ405" s="122"/>
      <c r="ABR405" s="122"/>
      <c r="ABS405" s="122"/>
      <c r="ABT405" s="122"/>
      <c r="ABU405" s="122"/>
      <c r="ABV405" s="122"/>
      <c r="ABW405" s="122"/>
      <c r="ABX405" s="122"/>
      <c r="ABY405" s="122"/>
      <c r="ABZ405" s="122"/>
      <c r="ACA405" s="122"/>
      <c r="ACB405" s="122"/>
      <c r="ACC405" s="122"/>
      <c r="ACD405" s="122"/>
      <c r="ACE405" s="122"/>
      <c r="ACF405" s="122"/>
      <c r="ACG405" s="122"/>
      <c r="ACH405" s="122"/>
      <c r="ACI405" s="122"/>
      <c r="ACJ405" s="122"/>
      <c r="ACK405" s="122"/>
      <c r="ACL405" s="122"/>
      <c r="ACM405" s="122"/>
      <c r="ACN405" s="122"/>
      <c r="ACO405" s="122"/>
      <c r="ACP405" s="122"/>
      <c r="ACQ405" s="122"/>
      <c r="ACR405" s="122"/>
      <c r="ACS405" s="122"/>
      <c r="ACT405" s="122"/>
      <c r="ACU405" s="122"/>
      <c r="ACV405" s="122"/>
      <c r="ACW405" s="122"/>
      <c r="ACX405" s="122"/>
      <c r="ACY405" s="122"/>
      <c r="ACZ405" s="122"/>
      <c r="ADA405" s="122"/>
    </row>
    <row r="406" spans="1:781" ht="15" customHeight="1" x14ac:dyDescent="0.3">
      <c r="A406" s="162"/>
      <c r="C406" s="65"/>
      <c r="M406" s="146"/>
      <c r="AB406" s="163" t="s">
        <v>1089</v>
      </c>
      <c r="AC406" s="155">
        <f>SUMIF(AB1:AB403,"&gt;0")</f>
        <v>134.31387282755466</v>
      </c>
      <c r="AD406" s="155">
        <f>SUMIF(AC1:AC403,"&gt;0")</f>
        <v>75.198205128205146</v>
      </c>
      <c r="AE406" s="155">
        <f>SUMIF(AD1:AD403,"&gt;0")</f>
        <v>197.78571428571428</v>
      </c>
      <c r="AF406" s="164">
        <f>SUMIF(AE1:AE403,"&gt;0")</f>
        <v>403.0911186960231</v>
      </c>
      <c r="AH406" s="155" t="e">
        <f>SUM(AG1:AG403)</f>
        <v>#VALUE!</v>
      </c>
      <c r="AI406" s="155">
        <f>SUM(AH1:AH403)</f>
        <v>51.377632550342895</v>
      </c>
      <c r="AJ406" s="155">
        <f>SUM(AI1:AI403)</f>
        <v>3.2507643024519828</v>
      </c>
      <c r="AK406" s="1" t="s">
        <v>1090</v>
      </c>
      <c r="AL406" s="137"/>
      <c r="AM406" s="137"/>
      <c r="AN406" s="137"/>
      <c r="AO406" s="137"/>
      <c r="AP406" s="137"/>
      <c r="AQ406" s="137"/>
      <c r="AR406" s="137"/>
      <c r="AS406" s="137"/>
      <c r="AT406" s="137"/>
      <c r="AU406" s="137"/>
      <c r="AV406" s="137"/>
      <c r="AW406" s="137"/>
      <c r="AX406" s="137"/>
      <c r="AY406" s="137"/>
      <c r="AZ406" s="137"/>
      <c r="BA406" s="137"/>
      <c r="BB406" s="137"/>
      <c r="BC406" s="137"/>
      <c r="BD406" s="137"/>
      <c r="BE406" s="137"/>
      <c r="BF406" s="137"/>
      <c r="BG406" s="137"/>
      <c r="BH406" s="137"/>
      <c r="BI406" s="137"/>
      <c r="BJ406" s="137"/>
      <c r="BK406" s="137"/>
      <c r="BL406" s="137"/>
      <c r="BM406" s="137"/>
      <c r="BN406" s="137"/>
      <c r="BO406" s="137"/>
      <c r="BP406" s="137"/>
      <c r="BQ406" s="137"/>
      <c r="BR406" s="137"/>
      <c r="BS406" s="137"/>
      <c r="BT406" s="137"/>
      <c r="BU406" s="137"/>
      <c r="BV406" s="137"/>
      <c r="BW406" s="137"/>
      <c r="BX406" s="137"/>
      <c r="BY406" s="137"/>
      <c r="BZ406" s="137"/>
      <c r="CA406" s="137"/>
      <c r="CB406" s="137"/>
      <c r="CC406" s="137"/>
      <c r="CD406" s="137"/>
      <c r="CE406" s="137"/>
      <c r="CF406" s="137"/>
      <c r="CG406" s="137"/>
      <c r="CH406" s="137"/>
      <c r="CI406" s="137"/>
      <c r="CJ406" s="137"/>
      <c r="CK406" s="137"/>
      <c r="CL406" s="137"/>
      <c r="CM406" s="137"/>
      <c r="CN406" s="137"/>
      <c r="CO406" s="137"/>
      <c r="CP406" s="137"/>
      <c r="CQ406" s="137"/>
      <c r="CR406" s="137"/>
      <c r="CS406" s="137"/>
      <c r="CT406" s="137"/>
      <c r="CU406" s="137"/>
      <c r="CV406" s="137"/>
      <c r="CW406" s="137"/>
      <c r="CX406" s="137"/>
      <c r="CY406" s="137"/>
      <c r="CZ406" s="137"/>
      <c r="DA406" s="137"/>
      <c r="DB406" s="137"/>
      <c r="DC406" s="137"/>
      <c r="DD406" s="137"/>
      <c r="DE406" s="137"/>
      <c r="DF406" s="137"/>
      <c r="DG406" s="137"/>
      <c r="DH406" s="137"/>
      <c r="DI406" s="137"/>
      <c r="DJ406" s="137"/>
      <c r="DK406" s="137"/>
      <c r="DL406" s="137"/>
      <c r="DM406" s="137"/>
      <c r="DN406" s="137"/>
      <c r="DO406" s="137"/>
      <c r="DP406" s="137"/>
      <c r="DQ406" s="137"/>
      <c r="DR406" s="137"/>
      <c r="DS406" s="137"/>
      <c r="DT406" s="137"/>
      <c r="DU406" s="137"/>
      <c r="DV406" s="137"/>
      <c r="DW406" s="137"/>
      <c r="DX406" s="137"/>
      <c r="DY406" s="137"/>
      <c r="DZ406" s="137"/>
      <c r="EA406" s="137"/>
      <c r="EB406" s="137"/>
      <c r="EC406" s="137"/>
      <c r="ED406" s="122"/>
      <c r="EE406" s="122"/>
      <c r="EF406" s="122"/>
      <c r="EG406" s="122"/>
      <c r="EH406" s="122"/>
      <c r="EI406" s="122"/>
      <c r="EJ406" s="122"/>
      <c r="EK406" s="122"/>
      <c r="EL406" s="122"/>
      <c r="EM406" s="122"/>
      <c r="EN406" s="122"/>
      <c r="EO406" s="122"/>
      <c r="EP406" s="122"/>
      <c r="EQ406" s="122"/>
      <c r="ER406" s="122"/>
      <c r="ES406" s="122"/>
      <c r="ET406" s="122"/>
      <c r="EU406" s="122"/>
      <c r="EV406" s="122"/>
      <c r="EW406" s="122"/>
      <c r="EX406" s="122"/>
      <c r="EY406" s="122"/>
      <c r="EZ406" s="122"/>
      <c r="FA406" s="122"/>
      <c r="FB406" s="122"/>
      <c r="FC406" s="122"/>
      <c r="FD406" s="122"/>
      <c r="FE406" s="122"/>
      <c r="FF406" s="122"/>
      <c r="FG406" s="122"/>
      <c r="FH406" s="122"/>
      <c r="FI406" s="122"/>
      <c r="FJ406" s="122"/>
      <c r="FK406" s="122"/>
      <c r="FL406" s="122"/>
      <c r="FM406" s="122"/>
      <c r="FN406" s="122"/>
      <c r="FO406" s="122"/>
      <c r="FP406" s="122"/>
      <c r="FQ406" s="122"/>
      <c r="FR406" s="122"/>
      <c r="FS406" s="122"/>
      <c r="FT406" s="122"/>
      <c r="FU406" s="122"/>
      <c r="FV406" s="122"/>
      <c r="FW406" s="122"/>
      <c r="FX406" s="122"/>
      <c r="FY406" s="122"/>
      <c r="FZ406" s="122"/>
      <c r="GA406" s="122"/>
      <c r="GB406" s="122"/>
      <c r="GC406" s="122"/>
      <c r="GD406" s="122"/>
      <c r="GE406" s="122"/>
      <c r="GF406" s="122"/>
      <c r="GG406" s="122"/>
      <c r="GH406" s="122"/>
      <c r="GI406" s="122"/>
      <c r="GJ406" s="122"/>
      <c r="GK406" s="122"/>
      <c r="GL406" s="122"/>
      <c r="GM406" s="122"/>
      <c r="GN406" s="122"/>
      <c r="GO406" s="122"/>
      <c r="GP406" s="122"/>
      <c r="GQ406" s="122"/>
      <c r="GR406" s="122"/>
      <c r="GS406" s="122"/>
      <c r="GT406" s="122"/>
      <c r="GU406" s="122"/>
      <c r="GV406" s="122"/>
      <c r="GW406" s="122"/>
      <c r="GX406" s="122"/>
      <c r="GY406" s="122"/>
      <c r="GZ406" s="122"/>
      <c r="HA406" s="122"/>
      <c r="HB406" s="122"/>
      <c r="HC406" s="122"/>
      <c r="HD406" s="122"/>
      <c r="HE406" s="122"/>
      <c r="HF406" s="122"/>
      <c r="HG406" s="122"/>
      <c r="HH406" s="122"/>
      <c r="HI406" s="122"/>
      <c r="HJ406" s="122"/>
      <c r="HK406" s="122"/>
      <c r="HL406" s="122"/>
      <c r="HM406" s="122"/>
      <c r="HN406" s="122"/>
      <c r="HO406" s="122"/>
      <c r="HP406" s="122"/>
      <c r="HQ406" s="122"/>
      <c r="HR406" s="122"/>
      <c r="HS406" s="122"/>
      <c r="HT406" s="122"/>
      <c r="HU406" s="122"/>
      <c r="HV406" s="122"/>
      <c r="HW406" s="122"/>
      <c r="HX406" s="122"/>
      <c r="HY406" s="122"/>
      <c r="HZ406" s="122"/>
      <c r="IA406" s="122"/>
      <c r="IB406" s="122"/>
      <c r="IC406" s="122"/>
      <c r="ID406" s="122"/>
      <c r="IE406" s="122"/>
      <c r="IF406" s="122"/>
      <c r="IG406" s="122"/>
      <c r="IH406" s="122"/>
      <c r="II406" s="122"/>
      <c r="IJ406" s="122"/>
      <c r="IK406" s="122"/>
      <c r="IL406" s="122"/>
      <c r="IM406" s="122"/>
      <c r="IN406" s="122"/>
      <c r="IO406" s="122"/>
      <c r="IP406" s="122"/>
      <c r="IQ406" s="122"/>
      <c r="IR406" s="122"/>
      <c r="IS406" s="122"/>
      <c r="IT406" s="122"/>
      <c r="IU406" s="122"/>
      <c r="IV406" s="122"/>
      <c r="IW406" s="122"/>
      <c r="IX406" s="122"/>
      <c r="IY406" s="122"/>
      <c r="IZ406" s="122"/>
      <c r="JA406" s="122"/>
      <c r="JB406" s="122"/>
      <c r="JC406" s="122"/>
      <c r="JD406" s="122"/>
      <c r="JE406" s="122"/>
      <c r="JF406" s="122"/>
      <c r="JG406" s="122"/>
      <c r="JH406" s="122"/>
      <c r="JI406" s="122"/>
      <c r="JJ406" s="122"/>
      <c r="JK406" s="122"/>
      <c r="JL406" s="122"/>
      <c r="JM406" s="122"/>
      <c r="JN406" s="122"/>
      <c r="JO406" s="122"/>
      <c r="JP406" s="122"/>
      <c r="JQ406" s="122"/>
      <c r="JR406" s="122"/>
      <c r="JS406" s="122"/>
      <c r="JT406" s="122"/>
      <c r="JU406" s="122"/>
      <c r="JV406" s="122"/>
      <c r="JW406" s="122"/>
      <c r="JX406" s="122"/>
      <c r="JY406" s="122"/>
      <c r="JZ406" s="122"/>
      <c r="KA406" s="122"/>
      <c r="KB406" s="122"/>
      <c r="KC406" s="122"/>
      <c r="KD406" s="122"/>
      <c r="KE406" s="122"/>
      <c r="KF406" s="122"/>
      <c r="KG406" s="122"/>
      <c r="KH406" s="122"/>
      <c r="KI406" s="122"/>
      <c r="KJ406" s="122"/>
      <c r="KK406" s="122"/>
      <c r="KL406" s="122"/>
      <c r="KM406" s="122"/>
      <c r="KN406" s="122"/>
      <c r="KO406" s="122"/>
      <c r="KP406" s="122"/>
      <c r="KQ406" s="122"/>
      <c r="KR406" s="122"/>
      <c r="KS406" s="122"/>
      <c r="KT406" s="122"/>
      <c r="KU406" s="122"/>
      <c r="KV406" s="122"/>
      <c r="KW406" s="122"/>
      <c r="KX406" s="122"/>
      <c r="KY406" s="122"/>
      <c r="KZ406" s="122"/>
      <c r="LA406" s="122"/>
      <c r="LB406" s="122"/>
      <c r="LC406" s="122"/>
      <c r="LD406" s="122"/>
      <c r="LE406" s="122"/>
      <c r="LF406" s="122"/>
      <c r="LG406" s="122"/>
      <c r="LH406" s="122"/>
      <c r="LI406" s="122"/>
      <c r="LJ406" s="122"/>
      <c r="LK406" s="122"/>
      <c r="LL406" s="122"/>
      <c r="LM406" s="122"/>
      <c r="LN406" s="122"/>
      <c r="LO406" s="122"/>
      <c r="LP406" s="122"/>
      <c r="LQ406" s="122"/>
      <c r="LR406" s="122"/>
      <c r="LS406" s="122"/>
      <c r="LT406" s="122"/>
      <c r="LU406" s="122"/>
      <c r="LV406" s="122"/>
      <c r="LW406" s="122"/>
      <c r="LX406" s="122"/>
      <c r="LY406" s="122"/>
      <c r="LZ406" s="122"/>
      <c r="MA406" s="122"/>
      <c r="MB406" s="122"/>
      <c r="MC406" s="122"/>
      <c r="MD406" s="122"/>
      <c r="ME406" s="122"/>
      <c r="MF406" s="122"/>
      <c r="MG406" s="122"/>
      <c r="MH406" s="122"/>
      <c r="MI406" s="122"/>
      <c r="MJ406" s="122"/>
      <c r="MK406" s="122"/>
      <c r="ML406" s="122"/>
      <c r="MM406" s="122"/>
      <c r="MN406" s="122"/>
      <c r="MO406" s="122"/>
      <c r="MP406" s="122"/>
      <c r="MQ406" s="122"/>
      <c r="MR406" s="122"/>
      <c r="MS406" s="122"/>
      <c r="MT406" s="122"/>
      <c r="MU406" s="122"/>
      <c r="MV406" s="122"/>
      <c r="MW406" s="122"/>
      <c r="MX406" s="122"/>
      <c r="MY406" s="122"/>
      <c r="MZ406" s="122"/>
      <c r="NA406" s="122"/>
      <c r="NB406" s="122"/>
      <c r="NC406" s="122"/>
      <c r="ND406" s="122"/>
      <c r="NE406" s="122"/>
      <c r="NF406" s="122"/>
      <c r="NG406" s="122"/>
      <c r="NH406" s="122"/>
      <c r="NI406" s="122"/>
      <c r="NJ406" s="122"/>
      <c r="NK406" s="122"/>
      <c r="NL406" s="122"/>
      <c r="NM406" s="122"/>
      <c r="NN406" s="122"/>
      <c r="NO406" s="122"/>
      <c r="NP406" s="122"/>
      <c r="NQ406" s="122"/>
      <c r="NR406" s="122"/>
      <c r="NS406" s="122"/>
      <c r="NT406" s="122"/>
      <c r="NU406" s="122"/>
      <c r="NV406" s="122"/>
      <c r="NW406" s="122"/>
      <c r="NX406" s="122"/>
      <c r="NY406" s="122"/>
      <c r="NZ406" s="122"/>
      <c r="OA406" s="122"/>
      <c r="OB406" s="122"/>
      <c r="OC406" s="122"/>
      <c r="OD406" s="122"/>
      <c r="OE406" s="122"/>
      <c r="OF406" s="122"/>
      <c r="OG406" s="122"/>
      <c r="OH406" s="122"/>
      <c r="OI406" s="122"/>
      <c r="OJ406" s="122"/>
      <c r="OK406" s="122"/>
      <c r="OL406" s="122"/>
      <c r="OM406" s="122"/>
      <c r="ON406" s="122"/>
      <c r="OO406" s="122"/>
      <c r="OP406" s="122"/>
      <c r="OQ406" s="122"/>
      <c r="OR406" s="122"/>
      <c r="OS406" s="122"/>
      <c r="OT406" s="122"/>
      <c r="OU406" s="122"/>
      <c r="OV406" s="122"/>
      <c r="OW406" s="122"/>
      <c r="OX406" s="122"/>
      <c r="OY406" s="122"/>
      <c r="OZ406" s="122"/>
      <c r="PA406" s="122"/>
      <c r="PB406" s="122"/>
      <c r="PC406" s="122"/>
      <c r="PD406" s="122"/>
      <c r="PE406" s="122"/>
      <c r="PF406" s="122"/>
      <c r="PG406" s="122"/>
      <c r="PH406" s="122"/>
      <c r="PI406" s="122"/>
      <c r="PJ406" s="122"/>
      <c r="PK406" s="122"/>
      <c r="PL406" s="122"/>
      <c r="PM406" s="122"/>
      <c r="PN406" s="122"/>
      <c r="PO406" s="122"/>
      <c r="PP406" s="122"/>
      <c r="PQ406" s="122"/>
      <c r="PR406" s="122"/>
      <c r="PS406" s="122"/>
      <c r="PT406" s="122"/>
      <c r="PU406" s="122"/>
      <c r="PV406" s="122"/>
      <c r="PW406" s="122"/>
      <c r="PX406" s="122"/>
      <c r="PY406" s="122"/>
      <c r="PZ406" s="122"/>
      <c r="QA406" s="122"/>
      <c r="QB406" s="122"/>
      <c r="QC406" s="122"/>
      <c r="QD406" s="122"/>
      <c r="QE406" s="122"/>
      <c r="QF406" s="122"/>
      <c r="QG406" s="122"/>
      <c r="QH406" s="122"/>
      <c r="QI406" s="122"/>
      <c r="QJ406" s="122"/>
      <c r="QK406" s="122"/>
      <c r="QL406" s="122"/>
      <c r="QM406" s="122"/>
      <c r="QN406" s="122"/>
      <c r="QO406" s="122"/>
      <c r="QP406" s="122"/>
      <c r="QQ406" s="122"/>
      <c r="QR406" s="122"/>
      <c r="QS406" s="122"/>
      <c r="QT406" s="122"/>
      <c r="QU406" s="122"/>
      <c r="QV406" s="122"/>
      <c r="QW406" s="122"/>
      <c r="QX406" s="122"/>
      <c r="QY406" s="122"/>
      <c r="QZ406" s="122"/>
      <c r="RA406" s="122"/>
      <c r="RB406" s="122"/>
      <c r="RC406" s="122"/>
      <c r="RD406" s="122"/>
      <c r="RE406" s="122"/>
      <c r="RF406" s="122"/>
      <c r="RG406" s="122"/>
      <c r="RH406" s="122"/>
      <c r="RI406" s="122"/>
      <c r="RJ406" s="122"/>
      <c r="RK406" s="122"/>
      <c r="RL406" s="122"/>
      <c r="RM406" s="122"/>
      <c r="RN406" s="122"/>
      <c r="RO406" s="122"/>
      <c r="RP406" s="122"/>
      <c r="RQ406" s="122"/>
      <c r="RR406" s="122"/>
      <c r="RS406" s="122"/>
      <c r="RT406" s="122"/>
      <c r="RU406" s="122"/>
      <c r="RV406" s="122"/>
      <c r="RW406" s="122"/>
      <c r="RX406" s="122"/>
      <c r="RY406" s="122"/>
      <c r="RZ406" s="122"/>
      <c r="SA406" s="122"/>
      <c r="SB406" s="122"/>
      <c r="SC406" s="122"/>
      <c r="SD406" s="122"/>
      <c r="SE406" s="122"/>
      <c r="SF406" s="122"/>
      <c r="SG406" s="122"/>
      <c r="SH406" s="122"/>
      <c r="SI406" s="122"/>
      <c r="SJ406" s="122"/>
      <c r="SK406" s="122"/>
      <c r="SL406" s="122"/>
      <c r="SM406" s="122"/>
      <c r="SN406" s="122"/>
      <c r="SO406" s="122"/>
      <c r="SP406" s="122"/>
      <c r="SQ406" s="122"/>
      <c r="SR406" s="122"/>
      <c r="SS406" s="122"/>
      <c r="ST406" s="122"/>
      <c r="SU406" s="122"/>
      <c r="SV406" s="122"/>
      <c r="SW406" s="122"/>
      <c r="SX406" s="122"/>
      <c r="SY406" s="122"/>
      <c r="SZ406" s="122"/>
      <c r="TA406" s="122"/>
      <c r="TB406" s="122"/>
      <c r="TC406" s="122"/>
      <c r="TD406" s="122"/>
      <c r="TE406" s="122"/>
      <c r="TF406" s="122"/>
      <c r="TG406" s="122"/>
      <c r="TH406" s="122"/>
      <c r="TI406" s="122"/>
      <c r="TJ406" s="122"/>
      <c r="TK406" s="122"/>
      <c r="TL406" s="122"/>
      <c r="TM406" s="122"/>
      <c r="TN406" s="122"/>
      <c r="TO406" s="122"/>
      <c r="TP406" s="122"/>
      <c r="TQ406" s="122"/>
      <c r="TR406" s="122"/>
      <c r="TS406" s="122"/>
      <c r="TT406" s="122"/>
      <c r="TU406" s="122"/>
      <c r="TV406" s="122"/>
      <c r="TW406" s="122"/>
      <c r="TX406" s="122"/>
      <c r="TY406" s="122"/>
      <c r="TZ406" s="122"/>
      <c r="UA406" s="122"/>
      <c r="UB406" s="122"/>
      <c r="UC406" s="122"/>
      <c r="UD406" s="122"/>
      <c r="UE406" s="122"/>
      <c r="UF406" s="122"/>
      <c r="UG406" s="122"/>
      <c r="UH406" s="122"/>
      <c r="UI406" s="122"/>
      <c r="UJ406" s="122"/>
      <c r="UK406" s="122"/>
      <c r="UL406" s="122"/>
      <c r="UM406" s="122"/>
      <c r="UN406" s="122"/>
      <c r="UO406" s="122"/>
      <c r="UP406" s="122"/>
      <c r="UQ406" s="122"/>
      <c r="UR406" s="122"/>
      <c r="US406" s="122"/>
      <c r="UT406" s="122"/>
      <c r="UU406" s="122"/>
      <c r="UV406" s="122"/>
      <c r="UW406" s="122"/>
      <c r="UX406" s="122"/>
      <c r="UY406" s="122"/>
      <c r="UZ406" s="122"/>
      <c r="VA406" s="122"/>
      <c r="VB406" s="122"/>
      <c r="VC406" s="122"/>
      <c r="VD406" s="122"/>
      <c r="VE406" s="122"/>
      <c r="VF406" s="122"/>
      <c r="VG406" s="122"/>
      <c r="VH406" s="122"/>
      <c r="VI406" s="122"/>
      <c r="VJ406" s="122"/>
      <c r="VK406" s="122"/>
      <c r="VL406" s="122"/>
      <c r="VM406" s="122"/>
      <c r="VN406" s="122"/>
      <c r="VO406" s="122"/>
      <c r="VP406" s="122"/>
      <c r="VQ406" s="122"/>
      <c r="VR406" s="122"/>
      <c r="VS406" s="122"/>
      <c r="VT406" s="122"/>
      <c r="VU406" s="122"/>
      <c r="VV406" s="122"/>
      <c r="VW406" s="122"/>
      <c r="VX406" s="122"/>
      <c r="VY406" s="122"/>
      <c r="VZ406" s="122"/>
      <c r="WA406" s="122"/>
      <c r="WB406" s="122"/>
      <c r="WC406" s="122"/>
      <c r="WD406" s="122"/>
      <c r="WE406" s="122"/>
      <c r="WF406" s="122"/>
      <c r="WG406" s="122"/>
      <c r="WH406" s="122"/>
      <c r="WI406" s="122"/>
      <c r="WJ406" s="122"/>
      <c r="WK406" s="122"/>
      <c r="WL406" s="122"/>
      <c r="WM406" s="122"/>
      <c r="WN406" s="122"/>
      <c r="WO406" s="122"/>
      <c r="WP406" s="122"/>
      <c r="WQ406" s="122"/>
      <c r="WR406" s="122"/>
      <c r="WS406" s="122"/>
      <c r="WT406" s="122"/>
      <c r="WU406" s="122"/>
      <c r="WV406" s="122"/>
      <c r="WW406" s="122"/>
      <c r="WX406" s="122"/>
      <c r="WY406" s="122"/>
      <c r="WZ406" s="122"/>
      <c r="XA406" s="122"/>
      <c r="XB406" s="122"/>
      <c r="XC406" s="122"/>
      <c r="XD406" s="122"/>
      <c r="XE406" s="122"/>
      <c r="XF406" s="122"/>
      <c r="XG406" s="122"/>
      <c r="XH406" s="122"/>
      <c r="XI406" s="122"/>
      <c r="XJ406" s="122"/>
      <c r="XK406" s="122"/>
      <c r="XL406" s="122"/>
      <c r="XM406" s="122"/>
      <c r="XN406" s="122"/>
      <c r="XO406" s="122"/>
      <c r="XP406" s="122"/>
      <c r="XQ406" s="122"/>
      <c r="XR406" s="122"/>
      <c r="XS406" s="122"/>
      <c r="XT406" s="122"/>
      <c r="XU406" s="122"/>
      <c r="XV406" s="122"/>
      <c r="XW406" s="122"/>
      <c r="XX406" s="122"/>
      <c r="XY406" s="122"/>
      <c r="XZ406" s="122"/>
      <c r="YA406" s="122"/>
      <c r="YB406" s="122"/>
      <c r="YC406" s="122"/>
      <c r="YD406" s="122"/>
      <c r="YE406" s="122"/>
      <c r="YF406" s="122"/>
      <c r="YG406" s="122"/>
      <c r="YH406" s="122"/>
      <c r="YI406" s="122"/>
      <c r="YJ406" s="122"/>
      <c r="YK406" s="122"/>
      <c r="YL406" s="122"/>
      <c r="YM406" s="122"/>
      <c r="YN406" s="122"/>
      <c r="YO406" s="122"/>
      <c r="YP406" s="122"/>
      <c r="YQ406" s="122"/>
      <c r="YR406" s="122"/>
      <c r="YS406" s="122"/>
      <c r="YT406" s="122"/>
      <c r="YU406" s="122"/>
      <c r="YV406" s="122"/>
      <c r="YW406" s="122"/>
      <c r="YX406" s="122"/>
      <c r="YY406" s="122"/>
      <c r="YZ406" s="122"/>
      <c r="ZA406" s="122"/>
      <c r="ZB406" s="122"/>
      <c r="ZC406" s="122"/>
      <c r="ZD406" s="122"/>
      <c r="ZE406" s="122"/>
      <c r="ZF406" s="122"/>
      <c r="ZG406" s="122"/>
      <c r="ZH406" s="122"/>
      <c r="ZI406" s="122"/>
      <c r="ZJ406" s="122"/>
      <c r="ZK406" s="122"/>
      <c r="ZL406" s="122"/>
      <c r="ZM406" s="122"/>
      <c r="ZN406" s="122"/>
      <c r="ZO406" s="122"/>
      <c r="ZP406" s="122"/>
      <c r="ZQ406" s="122"/>
      <c r="ZR406" s="122"/>
      <c r="ZS406" s="122"/>
      <c r="ZT406" s="122"/>
      <c r="ZU406" s="122"/>
      <c r="ZV406" s="122"/>
      <c r="ZW406" s="122"/>
      <c r="ZX406" s="122"/>
      <c r="ZY406" s="122"/>
      <c r="ZZ406" s="122"/>
      <c r="AAA406" s="122"/>
      <c r="AAB406" s="122"/>
      <c r="AAC406" s="122"/>
      <c r="AAD406" s="122"/>
      <c r="AAE406" s="122"/>
      <c r="AAF406" s="122"/>
      <c r="AAG406" s="122"/>
      <c r="AAH406" s="122"/>
      <c r="AAI406" s="122"/>
      <c r="AAJ406" s="122"/>
      <c r="AAK406" s="122"/>
      <c r="AAL406" s="122"/>
      <c r="AAM406" s="122"/>
      <c r="AAN406" s="122"/>
      <c r="AAO406" s="122"/>
      <c r="AAP406" s="122"/>
      <c r="AAQ406" s="122"/>
      <c r="AAR406" s="122"/>
      <c r="AAS406" s="122"/>
      <c r="AAT406" s="122"/>
      <c r="AAU406" s="122"/>
      <c r="AAV406" s="122"/>
      <c r="AAW406" s="122"/>
      <c r="AAX406" s="122"/>
      <c r="AAY406" s="122"/>
      <c r="AAZ406" s="122"/>
      <c r="ABA406" s="122"/>
      <c r="ABB406" s="122"/>
      <c r="ABC406" s="122"/>
      <c r="ABD406" s="122"/>
      <c r="ABE406" s="122"/>
      <c r="ABF406" s="122"/>
      <c r="ABG406" s="122"/>
      <c r="ABH406" s="122"/>
      <c r="ABI406" s="122"/>
      <c r="ABJ406" s="122"/>
      <c r="ABK406" s="122"/>
      <c r="ABL406" s="122"/>
      <c r="ABM406" s="122"/>
      <c r="ABN406" s="122"/>
      <c r="ABO406" s="122"/>
      <c r="ABP406" s="122"/>
      <c r="ABQ406" s="122"/>
      <c r="ABR406" s="122"/>
      <c r="ABS406" s="122"/>
      <c r="ABT406" s="122"/>
      <c r="ABU406" s="122"/>
      <c r="ABV406" s="122"/>
      <c r="ABW406" s="122"/>
      <c r="ABX406" s="122"/>
      <c r="ABY406" s="122"/>
      <c r="ABZ406" s="122"/>
      <c r="ACA406" s="122"/>
      <c r="ACB406" s="122"/>
      <c r="ACC406" s="122"/>
      <c r="ACD406" s="122"/>
      <c r="ACE406" s="122"/>
      <c r="ACF406" s="122"/>
      <c r="ACG406" s="122"/>
      <c r="ACH406" s="122"/>
      <c r="ACI406" s="122"/>
      <c r="ACJ406" s="122"/>
      <c r="ACK406" s="122"/>
      <c r="ACL406" s="122"/>
      <c r="ACM406" s="122"/>
      <c r="ACN406" s="122"/>
      <c r="ACO406" s="122"/>
      <c r="ACP406" s="122"/>
      <c r="ACQ406" s="122"/>
      <c r="ACR406" s="122"/>
      <c r="ACS406" s="122"/>
      <c r="ACT406" s="122"/>
      <c r="ACU406" s="122"/>
      <c r="ACV406" s="122"/>
      <c r="ACW406" s="122"/>
      <c r="ACX406" s="122"/>
      <c r="ACY406" s="122"/>
      <c r="ACZ406" s="122"/>
      <c r="ADA406" s="122"/>
    </row>
    <row r="407" spans="1:781" ht="18" thickBot="1" x14ac:dyDescent="0.35">
      <c r="A407" s="165" t="s">
        <v>1091</v>
      </c>
      <c r="B407" s="166"/>
      <c r="C407" s="65"/>
      <c r="M407" s="146"/>
      <c r="AB407" s="167" t="s">
        <v>1092</v>
      </c>
      <c r="AC407" s="168">
        <f>AVERAGE(AB1:AB403)</f>
        <v>0.40578209313460623</v>
      </c>
      <c r="AD407" s="168">
        <f>AVERAGE(AC1:AC403)</f>
        <v>0.23353479853479858</v>
      </c>
      <c r="AE407" s="169" t="e">
        <f>AVERAGE(AD1:AD403)</f>
        <v>#VALUE!</v>
      </c>
      <c r="AF407" s="170" t="e">
        <f>AVERAGE(AE1:AE403)</f>
        <v>#VALUE!</v>
      </c>
      <c r="AH407" s="155" t="e">
        <f>AVERAGE(AG1:AG403)</f>
        <v>#VALUE!</v>
      </c>
      <c r="AI407" s="155">
        <f>AVERAGE(AH1:AH403)</f>
        <v>0.15955786506317668</v>
      </c>
      <c r="AJ407" s="155">
        <f>AVERAGE(AI1:AI403)</f>
        <v>1.0095541311962679E-2</v>
      </c>
      <c r="AK407" s="1" t="s">
        <v>1093</v>
      </c>
      <c r="AL407" s="137"/>
      <c r="AM407" s="137"/>
      <c r="AN407" s="137"/>
      <c r="AO407" s="137"/>
      <c r="AP407" s="137"/>
      <c r="AQ407" s="137"/>
      <c r="AR407" s="137"/>
      <c r="AS407" s="137"/>
      <c r="AT407" s="137"/>
      <c r="AU407" s="137"/>
      <c r="AV407" s="137"/>
      <c r="AW407" s="137"/>
      <c r="AX407" s="137"/>
      <c r="AY407" s="137"/>
      <c r="AZ407" s="137"/>
      <c r="BA407" s="137"/>
      <c r="BB407" s="137"/>
      <c r="BC407" s="137"/>
      <c r="BD407" s="137"/>
      <c r="BE407" s="137"/>
      <c r="BF407" s="137"/>
      <c r="BG407" s="137"/>
      <c r="BH407" s="137"/>
      <c r="BI407" s="137"/>
      <c r="BJ407" s="137"/>
      <c r="BK407" s="137"/>
      <c r="BL407" s="137"/>
      <c r="BM407" s="137"/>
      <c r="BN407" s="137"/>
      <c r="BO407" s="137"/>
      <c r="BP407" s="137"/>
      <c r="BQ407" s="137"/>
      <c r="BR407" s="137"/>
      <c r="BS407" s="137"/>
      <c r="BT407" s="137"/>
      <c r="BU407" s="137"/>
      <c r="BV407" s="137"/>
      <c r="BW407" s="137"/>
      <c r="BX407" s="137"/>
      <c r="BY407" s="137"/>
      <c r="BZ407" s="137"/>
      <c r="CA407" s="137"/>
      <c r="CB407" s="137"/>
      <c r="CC407" s="137"/>
      <c r="CD407" s="137"/>
      <c r="CE407" s="137"/>
      <c r="CF407" s="137"/>
      <c r="CG407" s="137"/>
      <c r="CH407" s="137"/>
      <c r="CI407" s="137"/>
      <c r="CJ407" s="137"/>
      <c r="CK407" s="137"/>
      <c r="CL407" s="137"/>
      <c r="CM407" s="137"/>
      <c r="CN407" s="137"/>
      <c r="CO407" s="137"/>
      <c r="CP407" s="137"/>
      <c r="CQ407" s="137"/>
      <c r="CR407" s="137"/>
      <c r="CS407" s="137"/>
      <c r="CT407" s="137"/>
      <c r="CU407" s="137"/>
      <c r="CV407" s="137"/>
      <c r="CW407" s="137"/>
      <c r="CX407" s="137"/>
      <c r="CY407" s="137"/>
      <c r="CZ407" s="137"/>
      <c r="DA407" s="137"/>
      <c r="DB407" s="137"/>
      <c r="DC407" s="137"/>
      <c r="DD407" s="137"/>
      <c r="DE407" s="137"/>
      <c r="DF407" s="137"/>
      <c r="DG407" s="137"/>
      <c r="DH407" s="137"/>
      <c r="DI407" s="137"/>
      <c r="DJ407" s="137"/>
      <c r="DK407" s="137"/>
      <c r="DL407" s="137"/>
      <c r="DM407" s="137"/>
      <c r="DN407" s="137"/>
      <c r="DO407" s="137"/>
      <c r="DP407" s="137"/>
      <c r="DQ407" s="137"/>
      <c r="DR407" s="137"/>
      <c r="DS407" s="137"/>
      <c r="DT407" s="137"/>
      <c r="DU407" s="137"/>
      <c r="DV407" s="137"/>
      <c r="DW407" s="137"/>
      <c r="DX407" s="137"/>
      <c r="DY407" s="137"/>
      <c r="DZ407" s="137"/>
      <c r="EA407" s="137"/>
      <c r="EB407" s="137"/>
      <c r="EC407" s="137"/>
      <c r="ED407" s="122"/>
      <c r="EE407" s="122"/>
      <c r="EF407" s="122"/>
      <c r="EG407" s="122"/>
      <c r="EH407" s="122"/>
      <c r="EI407" s="122"/>
      <c r="EJ407" s="122"/>
      <c r="EK407" s="122"/>
      <c r="EL407" s="122"/>
      <c r="EM407" s="122"/>
      <c r="EN407" s="122"/>
      <c r="EO407" s="122"/>
      <c r="EP407" s="122"/>
      <c r="EQ407" s="122"/>
      <c r="ER407" s="122"/>
      <c r="ES407" s="122"/>
      <c r="ET407" s="122"/>
      <c r="EU407" s="122"/>
      <c r="EV407" s="122"/>
      <c r="EW407" s="122"/>
      <c r="EX407" s="122"/>
      <c r="EY407" s="122"/>
      <c r="EZ407" s="122"/>
      <c r="FA407" s="122"/>
      <c r="FB407" s="122"/>
      <c r="FC407" s="122"/>
      <c r="FD407" s="122"/>
      <c r="FE407" s="122"/>
      <c r="FF407" s="122"/>
      <c r="FG407" s="122"/>
      <c r="FH407" s="122"/>
      <c r="FI407" s="122"/>
      <c r="FJ407" s="122"/>
      <c r="FK407" s="122"/>
      <c r="FL407" s="122"/>
      <c r="FM407" s="122"/>
      <c r="FN407" s="122"/>
      <c r="FO407" s="122"/>
      <c r="FP407" s="122"/>
      <c r="FQ407" s="122"/>
      <c r="FR407" s="122"/>
      <c r="FS407" s="122"/>
      <c r="FT407" s="122"/>
      <c r="FU407" s="122"/>
      <c r="FV407" s="122"/>
      <c r="FW407" s="122"/>
      <c r="FX407" s="122"/>
      <c r="FY407" s="122"/>
      <c r="FZ407" s="122"/>
      <c r="GA407" s="122"/>
      <c r="GB407" s="122"/>
      <c r="GC407" s="122"/>
      <c r="GD407" s="122"/>
      <c r="GE407" s="122"/>
      <c r="GF407" s="122"/>
      <c r="GG407" s="122"/>
      <c r="GH407" s="122"/>
      <c r="GI407" s="122"/>
      <c r="GJ407" s="122"/>
      <c r="GK407" s="122"/>
      <c r="GL407" s="122"/>
      <c r="GM407" s="122"/>
      <c r="GN407" s="122"/>
      <c r="GO407" s="122"/>
      <c r="GP407" s="122"/>
      <c r="GQ407" s="122"/>
      <c r="GR407" s="122"/>
      <c r="GS407" s="122"/>
      <c r="GT407" s="122"/>
      <c r="GU407" s="122"/>
      <c r="GV407" s="122"/>
      <c r="GW407" s="122"/>
      <c r="GX407" s="122"/>
      <c r="GY407" s="122"/>
      <c r="GZ407" s="122"/>
      <c r="HA407" s="122"/>
      <c r="HB407" s="122"/>
      <c r="HC407" s="122"/>
      <c r="HD407" s="122"/>
      <c r="HE407" s="122"/>
      <c r="HF407" s="122"/>
      <c r="HG407" s="122"/>
      <c r="HH407" s="122"/>
      <c r="HI407" s="122"/>
      <c r="HJ407" s="122"/>
      <c r="HK407" s="122"/>
      <c r="HL407" s="122"/>
      <c r="HM407" s="122"/>
      <c r="HN407" s="122"/>
      <c r="HO407" s="122"/>
      <c r="HP407" s="122"/>
      <c r="HQ407" s="122"/>
      <c r="HR407" s="122"/>
      <c r="HS407" s="122"/>
      <c r="HT407" s="122"/>
      <c r="HU407" s="122"/>
      <c r="HV407" s="122"/>
      <c r="HW407" s="122"/>
      <c r="HX407" s="122"/>
      <c r="HY407" s="122"/>
      <c r="HZ407" s="122"/>
      <c r="IA407" s="122"/>
      <c r="IB407" s="122"/>
      <c r="IC407" s="122"/>
      <c r="ID407" s="122"/>
      <c r="IE407" s="122"/>
      <c r="IF407" s="122"/>
      <c r="IG407" s="122"/>
      <c r="IH407" s="122"/>
      <c r="II407" s="122"/>
      <c r="IJ407" s="122"/>
      <c r="IK407" s="122"/>
      <c r="IL407" s="122"/>
      <c r="IM407" s="122"/>
      <c r="IN407" s="122"/>
      <c r="IO407" s="122"/>
      <c r="IP407" s="122"/>
      <c r="IQ407" s="122"/>
      <c r="IR407" s="122"/>
      <c r="IS407" s="122"/>
      <c r="IT407" s="122"/>
      <c r="IU407" s="122"/>
      <c r="IV407" s="122"/>
      <c r="IW407" s="122"/>
      <c r="IX407" s="122"/>
      <c r="IY407" s="122"/>
      <c r="IZ407" s="122"/>
      <c r="JA407" s="122"/>
      <c r="JB407" s="122"/>
      <c r="JC407" s="122"/>
      <c r="JD407" s="122"/>
      <c r="JE407" s="122"/>
      <c r="JF407" s="122"/>
      <c r="JG407" s="122"/>
      <c r="JH407" s="122"/>
      <c r="JI407" s="122"/>
      <c r="JJ407" s="122"/>
      <c r="JK407" s="122"/>
      <c r="JL407" s="122"/>
      <c r="JM407" s="122"/>
      <c r="JN407" s="122"/>
      <c r="JO407" s="122"/>
      <c r="JP407" s="122"/>
      <c r="JQ407" s="122"/>
      <c r="JR407" s="122"/>
      <c r="JS407" s="122"/>
      <c r="JT407" s="122"/>
      <c r="JU407" s="122"/>
      <c r="JV407" s="122"/>
      <c r="JW407" s="122"/>
      <c r="JX407" s="122"/>
      <c r="JY407" s="122"/>
      <c r="JZ407" s="122"/>
      <c r="KA407" s="122"/>
      <c r="KB407" s="122"/>
      <c r="KC407" s="122"/>
      <c r="KD407" s="122"/>
      <c r="KE407" s="122"/>
      <c r="KF407" s="122"/>
      <c r="KG407" s="122"/>
      <c r="KH407" s="122"/>
      <c r="KI407" s="122"/>
      <c r="KJ407" s="122"/>
      <c r="KK407" s="122"/>
      <c r="KL407" s="122"/>
      <c r="KM407" s="122"/>
      <c r="KN407" s="122"/>
      <c r="KO407" s="122"/>
      <c r="KP407" s="122"/>
      <c r="KQ407" s="122"/>
      <c r="KR407" s="122"/>
      <c r="KS407" s="122"/>
      <c r="KT407" s="122"/>
      <c r="KU407" s="122"/>
      <c r="KV407" s="122"/>
      <c r="KW407" s="122"/>
      <c r="KX407" s="122"/>
      <c r="KY407" s="122"/>
      <c r="KZ407" s="122"/>
      <c r="LA407" s="122"/>
      <c r="LB407" s="122"/>
      <c r="LC407" s="122"/>
      <c r="LD407" s="122"/>
      <c r="LE407" s="122"/>
      <c r="LF407" s="122"/>
      <c r="LG407" s="122"/>
      <c r="LH407" s="122"/>
      <c r="LI407" s="122"/>
      <c r="LJ407" s="122"/>
      <c r="LK407" s="122"/>
      <c r="LL407" s="122"/>
      <c r="LM407" s="122"/>
      <c r="LN407" s="122"/>
      <c r="LO407" s="122"/>
      <c r="LP407" s="122"/>
      <c r="LQ407" s="122"/>
      <c r="LR407" s="122"/>
      <c r="LS407" s="122"/>
      <c r="LT407" s="122"/>
      <c r="LU407" s="122"/>
      <c r="LV407" s="122"/>
      <c r="LW407" s="122"/>
      <c r="LX407" s="122"/>
      <c r="LY407" s="122"/>
      <c r="LZ407" s="122"/>
      <c r="MA407" s="122"/>
      <c r="MB407" s="122"/>
      <c r="MC407" s="122"/>
      <c r="MD407" s="122"/>
      <c r="ME407" s="122"/>
      <c r="MF407" s="122"/>
      <c r="MG407" s="122"/>
      <c r="MH407" s="122"/>
      <c r="MI407" s="122"/>
      <c r="MJ407" s="122"/>
      <c r="MK407" s="122"/>
      <c r="ML407" s="122"/>
      <c r="MM407" s="122"/>
      <c r="MN407" s="122"/>
      <c r="MO407" s="122"/>
      <c r="MP407" s="122"/>
      <c r="MQ407" s="122"/>
      <c r="MR407" s="122"/>
      <c r="MS407" s="122"/>
      <c r="MT407" s="122"/>
      <c r="MU407" s="122"/>
      <c r="MV407" s="122"/>
      <c r="MW407" s="122"/>
      <c r="MX407" s="122"/>
      <c r="MY407" s="122"/>
      <c r="MZ407" s="122"/>
      <c r="NA407" s="122"/>
      <c r="NB407" s="122"/>
      <c r="NC407" s="122"/>
      <c r="ND407" s="122"/>
      <c r="NE407" s="122"/>
      <c r="NF407" s="122"/>
      <c r="NG407" s="122"/>
      <c r="NH407" s="122"/>
      <c r="NI407" s="122"/>
      <c r="NJ407" s="122"/>
      <c r="NK407" s="122"/>
      <c r="NL407" s="122"/>
      <c r="NM407" s="122"/>
      <c r="NN407" s="122"/>
      <c r="NO407" s="122"/>
      <c r="NP407" s="122"/>
      <c r="NQ407" s="122"/>
      <c r="NR407" s="122"/>
      <c r="NS407" s="122"/>
      <c r="NT407" s="122"/>
      <c r="NU407" s="122"/>
      <c r="NV407" s="122"/>
      <c r="NW407" s="122"/>
      <c r="NX407" s="122"/>
      <c r="NY407" s="122"/>
      <c r="NZ407" s="122"/>
      <c r="OA407" s="122"/>
      <c r="OB407" s="122"/>
      <c r="OC407" s="122"/>
      <c r="OD407" s="122"/>
      <c r="OE407" s="122"/>
      <c r="OF407" s="122"/>
      <c r="OG407" s="122"/>
      <c r="OH407" s="122"/>
      <c r="OI407" s="122"/>
      <c r="OJ407" s="122"/>
      <c r="OK407" s="122"/>
      <c r="OL407" s="122"/>
      <c r="OM407" s="122"/>
      <c r="ON407" s="122"/>
      <c r="OO407" s="122"/>
      <c r="OP407" s="122"/>
      <c r="OQ407" s="122"/>
      <c r="OR407" s="122"/>
      <c r="OS407" s="122"/>
      <c r="OT407" s="122"/>
      <c r="OU407" s="122"/>
      <c r="OV407" s="122"/>
      <c r="OW407" s="122"/>
      <c r="OX407" s="122"/>
      <c r="OY407" s="122"/>
      <c r="OZ407" s="122"/>
      <c r="PA407" s="122"/>
      <c r="PB407" s="122"/>
      <c r="PC407" s="122"/>
      <c r="PD407" s="122"/>
      <c r="PE407" s="122"/>
      <c r="PF407" s="122"/>
      <c r="PG407" s="122"/>
      <c r="PH407" s="122"/>
      <c r="PI407" s="122"/>
      <c r="PJ407" s="122"/>
      <c r="PK407" s="122"/>
      <c r="PL407" s="122"/>
      <c r="PM407" s="122"/>
      <c r="PN407" s="122"/>
      <c r="PO407" s="122"/>
      <c r="PP407" s="122"/>
      <c r="PQ407" s="122"/>
      <c r="PR407" s="122"/>
      <c r="PS407" s="122"/>
      <c r="PT407" s="122"/>
      <c r="PU407" s="122"/>
      <c r="PV407" s="122"/>
      <c r="PW407" s="122"/>
      <c r="PX407" s="122"/>
      <c r="PY407" s="122"/>
      <c r="PZ407" s="122"/>
      <c r="QA407" s="122"/>
      <c r="QB407" s="122"/>
      <c r="QC407" s="122"/>
      <c r="QD407" s="122"/>
      <c r="QE407" s="122"/>
      <c r="QF407" s="122"/>
      <c r="QG407" s="122"/>
      <c r="QH407" s="122"/>
      <c r="QI407" s="122"/>
      <c r="QJ407" s="122"/>
      <c r="QK407" s="122"/>
      <c r="QL407" s="122"/>
      <c r="QM407" s="122"/>
      <c r="QN407" s="122"/>
      <c r="QO407" s="122"/>
      <c r="QP407" s="122"/>
      <c r="QQ407" s="122"/>
      <c r="QR407" s="122"/>
      <c r="QS407" s="122"/>
      <c r="QT407" s="122"/>
      <c r="QU407" s="122"/>
      <c r="QV407" s="122"/>
      <c r="QW407" s="122"/>
      <c r="QX407" s="122"/>
      <c r="QY407" s="122"/>
      <c r="QZ407" s="122"/>
      <c r="RA407" s="122"/>
      <c r="RB407" s="122"/>
      <c r="RC407" s="122"/>
      <c r="RD407" s="122"/>
      <c r="RE407" s="122"/>
      <c r="RF407" s="122"/>
      <c r="RG407" s="122"/>
      <c r="RH407" s="122"/>
      <c r="RI407" s="122"/>
      <c r="RJ407" s="122"/>
      <c r="RK407" s="122"/>
      <c r="RL407" s="122"/>
      <c r="RM407" s="122"/>
      <c r="RN407" s="122"/>
      <c r="RO407" s="122"/>
      <c r="RP407" s="122"/>
      <c r="RQ407" s="122"/>
      <c r="RR407" s="122"/>
      <c r="RS407" s="122"/>
      <c r="RT407" s="122"/>
      <c r="RU407" s="122"/>
      <c r="RV407" s="122"/>
      <c r="RW407" s="122"/>
      <c r="RX407" s="122"/>
      <c r="RY407" s="122"/>
      <c r="RZ407" s="122"/>
      <c r="SA407" s="122"/>
      <c r="SB407" s="122"/>
      <c r="SC407" s="122"/>
      <c r="SD407" s="122"/>
      <c r="SE407" s="122"/>
      <c r="SF407" s="122"/>
      <c r="SG407" s="122"/>
      <c r="SH407" s="122"/>
      <c r="SI407" s="122"/>
      <c r="SJ407" s="122"/>
      <c r="SK407" s="122"/>
      <c r="SL407" s="122"/>
      <c r="SM407" s="122"/>
      <c r="SN407" s="122"/>
      <c r="SO407" s="122"/>
      <c r="SP407" s="122"/>
      <c r="SQ407" s="122"/>
      <c r="SR407" s="122"/>
      <c r="SS407" s="122"/>
      <c r="ST407" s="122"/>
      <c r="SU407" s="122"/>
      <c r="SV407" s="122"/>
      <c r="SW407" s="122"/>
      <c r="SX407" s="122"/>
      <c r="SY407" s="122"/>
      <c r="SZ407" s="122"/>
      <c r="TA407" s="122"/>
      <c r="TB407" s="122"/>
      <c r="TC407" s="122"/>
      <c r="TD407" s="122"/>
      <c r="TE407" s="122"/>
      <c r="TF407" s="122"/>
      <c r="TG407" s="122"/>
      <c r="TH407" s="122"/>
      <c r="TI407" s="122"/>
      <c r="TJ407" s="122"/>
      <c r="TK407" s="122"/>
      <c r="TL407" s="122"/>
      <c r="TM407" s="122"/>
      <c r="TN407" s="122"/>
      <c r="TO407" s="122"/>
      <c r="TP407" s="122"/>
      <c r="TQ407" s="122"/>
      <c r="TR407" s="122"/>
      <c r="TS407" s="122"/>
      <c r="TT407" s="122"/>
      <c r="TU407" s="122"/>
      <c r="TV407" s="122"/>
      <c r="TW407" s="122"/>
      <c r="TX407" s="122"/>
      <c r="TY407" s="122"/>
      <c r="TZ407" s="122"/>
      <c r="UA407" s="122"/>
      <c r="UB407" s="122"/>
      <c r="UC407" s="122"/>
      <c r="UD407" s="122"/>
      <c r="UE407" s="122"/>
      <c r="UF407" s="122"/>
      <c r="UG407" s="122"/>
      <c r="UH407" s="122"/>
      <c r="UI407" s="122"/>
      <c r="UJ407" s="122"/>
      <c r="UK407" s="122"/>
      <c r="UL407" s="122"/>
      <c r="UM407" s="122"/>
      <c r="UN407" s="122"/>
      <c r="UO407" s="122"/>
      <c r="UP407" s="122"/>
      <c r="UQ407" s="122"/>
      <c r="UR407" s="122"/>
      <c r="US407" s="122"/>
      <c r="UT407" s="122"/>
      <c r="UU407" s="122"/>
      <c r="UV407" s="122"/>
      <c r="UW407" s="122"/>
      <c r="UX407" s="122"/>
      <c r="UY407" s="122"/>
      <c r="UZ407" s="122"/>
      <c r="VA407" s="122"/>
      <c r="VB407" s="122"/>
      <c r="VC407" s="122"/>
      <c r="VD407" s="122"/>
      <c r="VE407" s="122"/>
      <c r="VF407" s="122"/>
      <c r="VG407" s="122"/>
      <c r="VH407" s="122"/>
      <c r="VI407" s="122"/>
      <c r="VJ407" s="122"/>
      <c r="VK407" s="122"/>
      <c r="VL407" s="122"/>
      <c r="VM407" s="122"/>
      <c r="VN407" s="122"/>
      <c r="VO407" s="122"/>
      <c r="VP407" s="122"/>
      <c r="VQ407" s="122"/>
      <c r="VR407" s="122"/>
      <c r="VS407" s="122"/>
      <c r="VT407" s="122"/>
      <c r="VU407" s="122"/>
      <c r="VV407" s="122"/>
      <c r="VW407" s="122"/>
      <c r="VX407" s="122"/>
      <c r="VY407" s="122"/>
      <c r="VZ407" s="122"/>
      <c r="WA407" s="122"/>
      <c r="WB407" s="122"/>
      <c r="WC407" s="122"/>
      <c r="WD407" s="122"/>
      <c r="WE407" s="122"/>
      <c r="WF407" s="122"/>
      <c r="WG407" s="122"/>
      <c r="WH407" s="122"/>
      <c r="WI407" s="122"/>
      <c r="WJ407" s="122"/>
      <c r="WK407" s="122"/>
      <c r="WL407" s="122"/>
      <c r="WM407" s="122"/>
      <c r="WN407" s="122"/>
      <c r="WO407" s="122"/>
      <c r="WP407" s="122"/>
      <c r="WQ407" s="122"/>
      <c r="WR407" s="122"/>
      <c r="WS407" s="122"/>
      <c r="WT407" s="122"/>
      <c r="WU407" s="122"/>
      <c r="WV407" s="122"/>
      <c r="WW407" s="122"/>
      <c r="WX407" s="122"/>
      <c r="WY407" s="122"/>
      <c r="WZ407" s="122"/>
      <c r="XA407" s="122"/>
      <c r="XB407" s="122"/>
      <c r="XC407" s="122"/>
      <c r="XD407" s="122"/>
      <c r="XE407" s="122"/>
      <c r="XF407" s="122"/>
      <c r="XG407" s="122"/>
      <c r="XH407" s="122"/>
      <c r="XI407" s="122"/>
      <c r="XJ407" s="122"/>
      <c r="XK407" s="122"/>
      <c r="XL407" s="122"/>
      <c r="XM407" s="122"/>
      <c r="XN407" s="122"/>
      <c r="XO407" s="122"/>
      <c r="XP407" s="122"/>
      <c r="XQ407" s="122"/>
      <c r="XR407" s="122"/>
      <c r="XS407" s="122"/>
      <c r="XT407" s="122"/>
      <c r="XU407" s="122"/>
      <c r="XV407" s="122"/>
      <c r="XW407" s="122"/>
      <c r="XX407" s="122"/>
      <c r="XY407" s="122"/>
      <c r="XZ407" s="122"/>
      <c r="YA407" s="122"/>
      <c r="YB407" s="122"/>
      <c r="YC407" s="122"/>
      <c r="YD407" s="122"/>
      <c r="YE407" s="122"/>
      <c r="YF407" s="122"/>
      <c r="YG407" s="122"/>
      <c r="YH407" s="122"/>
      <c r="YI407" s="122"/>
      <c r="YJ407" s="122"/>
      <c r="YK407" s="122"/>
      <c r="YL407" s="122"/>
      <c r="YM407" s="122"/>
      <c r="YN407" s="122"/>
      <c r="YO407" s="122"/>
      <c r="YP407" s="122"/>
      <c r="YQ407" s="122"/>
      <c r="YR407" s="122"/>
      <c r="YS407" s="122"/>
      <c r="YT407" s="122"/>
      <c r="YU407" s="122"/>
      <c r="YV407" s="122"/>
      <c r="YW407" s="122"/>
      <c r="YX407" s="122"/>
      <c r="YY407" s="122"/>
      <c r="YZ407" s="122"/>
      <c r="ZA407" s="122"/>
      <c r="ZB407" s="122"/>
      <c r="ZC407" s="122"/>
      <c r="ZD407" s="122"/>
      <c r="ZE407" s="122"/>
      <c r="ZF407" s="122"/>
      <c r="ZG407" s="122"/>
      <c r="ZH407" s="122"/>
      <c r="ZI407" s="122"/>
      <c r="ZJ407" s="122"/>
      <c r="ZK407" s="122"/>
      <c r="ZL407" s="122"/>
      <c r="ZM407" s="122"/>
      <c r="ZN407" s="122"/>
      <c r="ZO407" s="122"/>
      <c r="ZP407" s="122"/>
      <c r="ZQ407" s="122"/>
      <c r="ZR407" s="122"/>
      <c r="ZS407" s="122"/>
      <c r="ZT407" s="122"/>
      <c r="ZU407" s="122"/>
      <c r="ZV407" s="122"/>
      <c r="ZW407" s="122"/>
      <c r="ZX407" s="122"/>
      <c r="ZY407" s="122"/>
      <c r="ZZ407" s="122"/>
      <c r="AAA407" s="122"/>
      <c r="AAB407" s="122"/>
      <c r="AAC407" s="122"/>
      <c r="AAD407" s="122"/>
      <c r="AAE407" s="122"/>
      <c r="AAF407" s="122"/>
      <c r="AAG407" s="122"/>
      <c r="AAH407" s="122"/>
      <c r="AAI407" s="122"/>
      <c r="AAJ407" s="122"/>
      <c r="AAK407" s="122"/>
      <c r="AAL407" s="122"/>
      <c r="AAM407" s="122"/>
      <c r="AAN407" s="122"/>
      <c r="AAO407" s="122"/>
      <c r="AAP407" s="122"/>
      <c r="AAQ407" s="122"/>
      <c r="AAR407" s="122"/>
      <c r="AAS407" s="122"/>
      <c r="AAT407" s="122"/>
      <c r="AAU407" s="122"/>
      <c r="AAV407" s="122"/>
      <c r="AAW407" s="122"/>
      <c r="AAX407" s="122"/>
      <c r="AAY407" s="122"/>
      <c r="AAZ407" s="122"/>
      <c r="ABA407" s="122"/>
      <c r="ABB407" s="122"/>
      <c r="ABC407" s="122"/>
      <c r="ABD407" s="122"/>
      <c r="ABE407" s="122"/>
      <c r="ABF407" s="122"/>
      <c r="ABG407" s="122"/>
      <c r="ABH407" s="122"/>
      <c r="ABI407" s="122"/>
      <c r="ABJ407" s="122"/>
      <c r="ABK407" s="122"/>
      <c r="ABL407" s="122"/>
      <c r="ABM407" s="122"/>
      <c r="ABN407" s="122"/>
      <c r="ABO407" s="122"/>
      <c r="ABP407" s="122"/>
      <c r="ABQ407" s="122"/>
      <c r="ABR407" s="122"/>
      <c r="ABS407" s="122"/>
      <c r="ABT407" s="122"/>
      <c r="ABU407" s="122"/>
      <c r="ABV407" s="122"/>
      <c r="ABW407" s="122"/>
      <c r="ABX407" s="122"/>
      <c r="ABY407" s="122"/>
      <c r="ABZ407" s="122"/>
      <c r="ACA407" s="122"/>
      <c r="ACB407" s="122"/>
      <c r="ACC407" s="122"/>
      <c r="ACD407" s="122"/>
      <c r="ACE407" s="122"/>
      <c r="ACF407" s="122"/>
      <c r="ACG407" s="122"/>
      <c r="ACH407" s="122"/>
      <c r="ACI407" s="122"/>
      <c r="ACJ407" s="122"/>
      <c r="ACK407" s="122"/>
      <c r="ACL407" s="122"/>
      <c r="ACM407" s="122"/>
      <c r="ACN407" s="122"/>
      <c r="ACO407" s="122"/>
      <c r="ACP407" s="122"/>
      <c r="ACQ407" s="122"/>
      <c r="ACR407" s="122"/>
      <c r="ACS407" s="122"/>
      <c r="ACT407" s="122"/>
      <c r="ACU407" s="122"/>
      <c r="ACV407" s="122"/>
      <c r="ACW407" s="122"/>
      <c r="ACX407" s="122"/>
      <c r="ACY407" s="122"/>
      <c r="ACZ407" s="122"/>
      <c r="ADA407" s="122"/>
    </row>
    <row r="408" spans="1:781" ht="43.8" thickBot="1" x14ac:dyDescent="0.35">
      <c r="A408" s="171">
        <v>1</v>
      </c>
      <c r="B408" s="172" t="s">
        <v>1094</v>
      </c>
      <c r="C408" s="156">
        <f>SUMIF($A$3:$A$404,"=1")/1</f>
        <v>62</v>
      </c>
      <c r="E408" s="173"/>
      <c r="F408" s="174"/>
      <c r="I408" s="175"/>
      <c r="J408" s="175"/>
      <c r="K408" s="176"/>
      <c r="M408" s="146"/>
      <c r="AB408" s="152"/>
      <c r="AC408" s="177"/>
      <c r="AD408" s="177"/>
      <c r="AE408" s="177"/>
      <c r="AF408" s="177"/>
      <c r="AK408" s="121"/>
      <c r="AL408" s="137"/>
      <c r="AM408" s="137"/>
      <c r="AN408" s="137"/>
      <c r="AO408" s="137"/>
      <c r="AP408" s="137"/>
      <c r="AQ408" s="137"/>
      <c r="AR408" s="137"/>
      <c r="AS408" s="137"/>
      <c r="AT408" s="137"/>
      <c r="AU408" s="137"/>
      <c r="AV408" s="137"/>
      <c r="AW408" s="137"/>
      <c r="AX408" s="137"/>
      <c r="AY408" s="137"/>
      <c r="AZ408" s="137"/>
      <c r="BA408" s="137"/>
      <c r="BB408" s="137"/>
      <c r="BC408" s="137"/>
      <c r="BD408" s="137"/>
      <c r="BE408" s="137"/>
      <c r="BF408" s="137"/>
      <c r="BG408" s="137"/>
      <c r="BH408" s="137"/>
      <c r="BI408" s="137"/>
      <c r="BJ408" s="137"/>
      <c r="BK408" s="137"/>
      <c r="BL408" s="137"/>
      <c r="BM408" s="137"/>
      <c r="BN408" s="137"/>
      <c r="BO408" s="137"/>
      <c r="BP408" s="137"/>
      <c r="BQ408" s="137"/>
      <c r="BR408" s="137"/>
      <c r="BS408" s="137"/>
      <c r="BT408" s="137"/>
      <c r="BU408" s="137"/>
      <c r="BV408" s="137"/>
      <c r="BW408" s="137"/>
      <c r="BX408" s="137"/>
      <c r="BY408" s="137"/>
      <c r="BZ408" s="137"/>
      <c r="CA408" s="137"/>
      <c r="CB408" s="137"/>
      <c r="CC408" s="137"/>
      <c r="CD408" s="137"/>
      <c r="CE408" s="137"/>
      <c r="CF408" s="137"/>
      <c r="CG408" s="137"/>
      <c r="CH408" s="137"/>
      <c r="CI408" s="137"/>
      <c r="CJ408" s="137"/>
      <c r="CK408" s="137"/>
      <c r="CL408" s="137"/>
      <c r="CM408" s="137"/>
      <c r="CN408" s="137"/>
      <c r="CO408" s="137"/>
      <c r="CP408" s="137"/>
      <c r="CQ408" s="137"/>
      <c r="CR408" s="137"/>
      <c r="CS408" s="137"/>
      <c r="CT408" s="137"/>
      <c r="CU408" s="137"/>
      <c r="CV408" s="137"/>
      <c r="CW408" s="137"/>
      <c r="CX408" s="137"/>
      <c r="CY408" s="137"/>
      <c r="CZ408" s="137"/>
      <c r="DA408" s="137"/>
      <c r="DB408" s="137"/>
      <c r="DC408" s="137"/>
      <c r="DD408" s="137"/>
      <c r="DE408" s="137"/>
      <c r="DF408" s="137"/>
      <c r="DG408" s="137"/>
      <c r="DH408" s="137"/>
      <c r="DI408" s="137"/>
      <c r="DJ408" s="137"/>
      <c r="DK408" s="137"/>
      <c r="DL408" s="137"/>
      <c r="DM408" s="137"/>
      <c r="DN408" s="137"/>
      <c r="DO408" s="137"/>
      <c r="DP408" s="137"/>
      <c r="DQ408" s="137"/>
      <c r="DR408" s="137"/>
      <c r="DS408" s="137"/>
      <c r="DT408" s="137"/>
      <c r="DU408" s="137"/>
      <c r="DV408" s="137"/>
      <c r="DW408" s="137"/>
      <c r="DX408" s="137"/>
      <c r="DY408" s="137"/>
      <c r="DZ408" s="137"/>
      <c r="EA408" s="137"/>
      <c r="EB408" s="137"/>
      <c r="EC408" s="137"/>
      <c r="ED408" s="122"/>
      <c r="EE408" s="122"/>
      <c r="EF408" s="122"/>
      <c r="EG408" s="122"/>
      <c r="EH408" s="122"/>
      <c r="EI408" s="122"/>
      <c r="EJ408" s="122"/>
      <c r="EK408" s="122"/>
      <c r="EL408" s="122"/>
      <c r="EM408" s="122"/>
      <c r="EN408" s="122"/>
      <c r="EO408" s="122"/>
      <c r="EP408" s="122"/>
      <c r="EQ408" s="122"/>
      <c r="ER408" s="122"/>
      <c r="ES408" s="122"/>
      <c r="ET408" s="122"/>
      <c r="EU408" s="122"/>
      <c r="EV408" s="122"/>
      <c r="EW408" s="122"/>
      <c r="EX408" s="122"/>
      <c r="EY408" s="122"/>
      <c r="EZ408" s="122"/>
      <c r="FA408" s="122"/>
      <c r="FB408" s="122"/>
      <c r="FC408" s="122"/>
      <c r="FD408" s="122"/>
      <c r="FE408" s="122"/>
      <c r="FF408" s="122"/>
      <c r="FG408" s="122"/>
      <c r="FH408" s="122"/>
      <c r="FI408" s="122"/>
      <c r="FJ408" s="122"/>
      <c r="FK408" s="122"/>
      <c r="FL408" s="122"/>
      <c r="FM408" s="122"/>
      <c r="FN408" s="122"/>
      <c r="FO408" s="122"/>
      <c r="FP408" s="122"/>
      <c r="FQ408" s="122"/>
      <c r="FR408" s="122"/>
      <c r="FS408" s="122"/>
      <c r="FT408" s="122"/>
      <c r="FU408" s="122"/>
      <c r="FV408" s="122"/>
      <c r="FW408" s="122"/>
      <c r="FX408" s="122"/>
      <c r="FY408" s="122"/>
      <c r="FZ408" s="122"/>
      <c r="GA408" s="122"/>
      <c r="GB408" s="122"/>
      <c r="GC408" s="122"/>
      <c r="GD408" s="122"/>
      <c r="GE408" s="122"/>
      <c r="GF408" s="122"/>
      <c r="GG408" s="122"/>
      <c r="GH408" s="122"/>
      <c r="GI408" s="122"/>
      <c r="GJ408" s="122"/>
      <c r="GK408" s="122"/>
      <c r="GL408" s="122"/>
      <c r="GM408" s="122"/>
      <c r="GN408" s="122"/>
      <c r="GO408" s="122"/>
      <c r="GP408" s="122"/>
      <c r="GQ408" s="122"/>
      <c r="GR408" s="122"/>
      <c r="GS408" s="122"/>
      <c r="GT408" s="122"/>
      <c r="GU408" s="122"/>
      <c r="GV408" s="122"/>
      <c r="GW408" s="122"/>
      <c r="GX408" s="122"/>
      <c r="GY408" s="122"/>
      <c r="GZ408" s="122"/>
      <c r="HA408" s="122"/>
      <c r="HB408" s="122"/>
      <c r="HC408" s="122"/>
      <c r="HD408" s="122"/>
      <c r="HE408" s="122"/>
      <c r="HF408" s="122"/>
      <c r="HG408" s="122"/>
      <c r="HH408" s="122"/>
      <c r="HI408" s="122"/>
      <c r="HJ408" s="122"/>
      <c r="HK408" s="122"/>
      <c r="HL408" s="122"/>
      <c r="HM408" s="122"/>
      <c r="HN408" s="122"/>
      <c r="HO408" s="122"/>
      <c r="HP408" s="122"/>
      <c r="HQ408" s="122"/>
      <c r="HR408" s="122"/>
      <c r="HS408" s="122"/>
      <c r="HT408" s="122"/>
      <c r="HU408" s="122"/>
      <c r="HV408" s="122"/>
      <c r="HW408" s="122"/>
      <c r="HX408" s="122"/>
      <c r="HY408" s="122"/>
      <c r="HZ408" s="122"/>
      <c r="IA408" s="122"/>
      <c r="IB408" s="122"/>
      <c r="IC408" s="122"/>
      <c r="ID408" s="122"/>
      <c r="IE408" s="122"/>
      <c r="IF408" s="122"/>
      <c r="IG408" s="122"/>
      <c r="IH408" s="122"/>
      <c r="II408" s="122"/>
      <c r="IJ408" s="122"/>
      <c r="IK408" s="122"/>
      <c r="IL408" s="122"/>
      <c r="IM408" s="122"/>
      <c r="IN408" s="122"/>
      <c r="IO408" s="122"/>
      <c r="IP408" s="122"/>
      <c r="IQ408" s="122"/>
      <c r="IR408" s="122"/>
      <c r="IS408" s="122"/>
      <c r="IT408" s="122"/>
      <c r="IU408" s="122"/>
      <c r="IV408" s="122"/>
      <c r="IW408" s="122"/>
      <c r="IX408" s="122"/>
      <c r="IY408" s="122"/>
      <c r="IZ408" s="122"/>
      <c r="JA408" s="122"/>
      <c r="JB408" s="122"/>
      <c r="JC408" s="122"/>
      <c r="JD408" s="122"/>
      <c r="JE408" s="122"/>
      <c r="JF408" s="122"/>
      <c r="JG408" s="122"/>
      <c r="JH408" s="122"/>
      <c r="JI408" s="122"/>
      <c r="JJ408" s="122"/>
      <c r="JK408" s="122"/>
      <c r="JL408" s="122"/>
      <c r="JM408" s="122"/>
      <c r="JN408" s="122"/>
      <c r="JO408" s="122"/>
      <c r="JP408" s="122"/>
      <c r="JQ408" s="122"/>
      <c r="JR408" s="122"/>
      <c r="JS408" s="122"/>
      <c r="JT408" s="122"/>
      <c r="JU408" s="122"/>
      <c r="JV408" s="122"/>
      <c r="JW408" s="122"/>
      <c r="JX408" s="122"/>
      <c r="JY408" s="122"/>
      <c r="JZ408" s="122"/>
      <c r="KA408" s="122"/>
      <c r="KB408" s="122"/>
      <c r="KC408" s="122"/>
      <c r="KD408" s="122"/>
      <c r="KE408" s="122"/>
      <c r="KF408" s="122"/>
      <c r="KG408" s="122"/>
      <c r="KH408" s="122"/>
      <c r="KI408" s="122"/>
      <c r="KJ408" s="122"/>
      <c r="KK408" s="122"/>
      <c r="KL408" s="122"/>
      <c r="KM408" s="122"/>
      <c r="KN408" s="122"/>
      <c r="KO408" s="122"/>
      <c r="KP408" s="122"/>
      <c r="KQ408" s="122"/>
      <c r="KR408" s="122"/>
      <c r="KS408" s="122"/>
      <c r="KT408" s="122"/>
      <c r="KU408" s="122"/>
      <c r="KV408" s="122"/>
      <c r="KW408" s="122"/>
      <c r="KX408" s="122"/>
      <c r="KY408" s="122"/>
      <c r="KZ408" s="122"/>
      <c r="LA408" s="122"/>
      <c r="LB408" s="122"/>
      <c r="LC408" s="122"/>
      <c r="LD408" s="122"/>
      <c r="LE408" s="122"/>
      <c r="LF408" s="122"/>
      <c r="LG408" s="122"/>
      <c r="LH408" s="122"/>
      <c r="LI408" s="122"/>
      <c r="LJ408" s="122"/>
      <c r="LK408" s="122"/>
      <c r="LL408" s="122"/>
      <c r="LM408" s="122"/>
      <c r="LN408" s="122"/>
      <c r="LO408" s="122"/>
      <c r="LP408" s="122"/>
      <c r="LQ408" s="122"/>
      <c r="LR408" s="122"/>
      <c r="LS408" s="122"/>
      <c r="LT408" s="122"/>
      <c r="LU408" s="122"/>
      <c r="LV408" s="122"/>
      <c r="LW408" s="122"/>
      <c r="LX408" s="122"/>
      <c r="LY408" s="122"/>
      <c r="LZ408" s="122"/>
      <c r="MA408" s="122"/>
      <c r="MB408" s="122"/>
      <c r="MC408" s="122"/>
      <c r="MD408" s="122"/>
      <c r="ME408" s="122"/>
      <c r="MF408" s="122"/>
      <c r="MG408" s="122"/>
      <c r="MH408" s="122"/>
      <c r="MI408" s="122"/>
      <c r="MJ408" s="122"/>
      <c r="MK408" s="122"/>
      <c r="ML408" s="122"/>
      <c r="MM408" s="122"/>
      <c r="MN408" s="122"/>
      <c r="MO408" s="122"/>
      <c r="MP408" s="122"/>
      <c r="MQ408" s="122"/>
      <c r="MR408" s="122"/>
      <c r="MS408" s="122"/>
      <c r="MT408" s="122"/>
      <c r="MU408" s="122"/>
      <c r="MV408" s="122"/>
      <c r="MW408" s="122"/>
      <c r="MX408" s="122"/>
      <c r="MY408" s="122"/>
      <c r="MZ408" s="122"/>
      <c r="NA408" s="122"/>
      <c r="NB408" s="122"/>
      <c r="NC408" s="122"/>
      <c r="ND408" s="122"/>
      <c r="NE408" s="122"/>
      <c r="NF408" s="122"/>
      <c r="NG408" s="122"/>
      <c r="NH408" s="122"/>
      <c r="NI408" s="122"/>
      <c r="NJ408" s="122"/>
      <c r="NK408" s="122"/>
      <c r="NL408" s="122"/>
      <c r="NM408" s="122"/>
      <c r="NN408" s="122"/>
      <c r="NO408" s="122"/>
      <c r="NP408" s="122"/>
      <c r="NQ408" s="122"/>
      <c r="NR408" s="122"/>
      <c r="NS408" s="122"/>
      <c r="NT408" s="122"/>
      <c r="NU408" s="122"/>
      <c r="NV408" s="122"/>
      <c r="NW408" s="122"/>
      <c r="NX408" s="122"/>
      <c r="NY408" s="122"/>
      <c r="NZ408" s="122"/>
      <c r="OA408" s="122"/>
      <c r="OB408" s="122"/>
      <c r="OC408" s="122"/>
      <c r="OD408" s="122"/>
      <c r="OE408" s="122"/>
      <c r="OF408" s="122"/>
      <c r="OG408" s="122"/>
      <c r="OH408" s="122"/>
      <c r="OI408" s="122"/>
      <c r="OJ408" s="122"/>
      <c r="OK408" s="122"/>
      <c r="OL408" s="122"/>
      <c r="OM408" s="122"/>
      <c r="ON408" s="122"/>
      <c r="OO408" s="122"/>
      <c r="OP408" s="122"/>
      <c r="OQ408" s="122"/>
      <c r="OR408" s="122"/>
      <c r="OS408" s="122"/>
      <c r="OT408" s="122"/>
      <c r="OU408" s="122"/>
      <c r="OV408" s="122"/>
      <c r="OW408" s="122"/>
      <c r="OX408" s="122"/>
      <c r="OY408" s="122"/>
      <c r="OZ408" s="122"/>
      <c r="PA408" s="122"/>
      <c r="PB408" s="122"/>
      <c r="PC408" s="122"/>
      <c r="PD408" s="122"/>
      <c r="PE408" s="122"/>
      <c r="PF408" s="122"/>
      <c r="PG408" s="122"/>
      <c r="PH408" s="122"/>
      <c r="PI408" s="122"/>
      <c r="PJ408" s="122"/>
      <c r="PK408" s="122"/>
      <c r="PL408" s="122"/>
      <c r="PM408" s="122"/>
      <c r="PN408" s="122"/>
      <c r="PO408" s="122"/>
      <c r="PP408" s="122"/>
      <c r="PQ408" s="122"/>
      <c r="PR408" s="122"/>
      <c r="PS408" s="122"/>
      <c r="PT408" s="122"/>
      <c r="PU408" s="122"/>
      <c r="PV408" s="122"/>
      <c r="PW408" s="122"/>
      <c r="PX408" s="122"/>
      <c r="PY408" s="122"/>
      <c r="PZ408" s="122"/>
      <c r="QA408" s="122"/>
      <c r="QB408" s="122"/>
      <c r="QC408" s="122"/>
      <c r="QD408" s="122"/>
      <c r="QE408" s="122"/>
      <c r="QF408" s="122"/>
      <c r="QG408" s="122"/>
      <c r="QH408" s="122"/>
      <c r="QI408" s="122"/>
      <c r="QJ408" s="122"/>
      <c r="QK408" s="122"/>
      <c r="QL408" s="122"/>
      <c r="QM408" s="122"/>
      <c r="QN408" s="122"/>
      <c r="QO408" s="122"/>
      <c r="QP408" s="122"/>
      <c r="QQ408" s="122"/>
      <c r="QR408" s="122"/>
      <c r="QS408" s="122"/>
      <c r="QT408" s="122"/>
      <c r="QU408" s="122"/>
      <c r="QV408" s="122"/>
      <c r="QW408" s="122"/>
      <c r="QX408" s="122"/>
      <c r="QY408" s="122"/>
      <c r="QZ408" s="122"/>
      <c r="RA408" s="122"/>
      <c r="RB408" s="122"/>
      <c r="RC408" s="122"/>
      <c r="RD408" s="122"/>
      <c r="RE408" s="122"/>
      <c r="RF408" s="122"/>
      <c r="RG408" s="122"/>
      <c r="RH408" s="122"/>
      <c r="RI408" s="122"/>
      <c r="RJ408" s="122"/>
      <c r="RK408" s="122"/>
      <c r="RL408" s="122"/>
      <c r="RM408" s="122"/>
      <c r="RN408" s="122"/>
      <c r="RO408" s="122"/>
      <c r="RP408" s="122"/>
      <c r="RQ408" s="122"/>
      <c r="RR408" s="122"/>
      <c r="RS408" s="122"/>
      <c r="RT408" s="122"/>
      <c r="RU408" s="122"/>
      <c r="RV408" s="122"/>
      <c r="RW408" s="122"/>
      <c r="RX408" s="122"/>
      <c r="RY408" s="122"/>
      <c r="RZ408" s="122"/>
      <c r="SA408" s="122"/>
      <c r="SB408" s="122"/>
      <c r="SC408" s="122"/>
      <c r="SD408" s="122"/>
      <c r="SE408" s="122"/>
      <c r="SF408" s="122"/>
      <c r="SG408" s="122"/>
      <c r="SH408" s="122"/>
      <c r="SI408" s="122"/>
      <c r="SJ408" s="122"/>
      <c r="SK408" s="122"/>
      <c r="SL408" s="122"/>
      <c r="SM408" s="122"/>
      <c r="SN408" s="122"/>
      <c r="SO408" s="122"/>
      <c r="SP408" s="122"/>
      <c r="SQ408" s="122"/>
      <c r="SR408" s="122"/>
      <c r="SS408" s="122"/>
      <c r="ST408" s="122"/>
      <c r="SU408" s="122"/>
      <c r="SV408" s="122"/>
      <c r="SW408" s="122"/>
      <c r="SX408" s="122"/>
      <c r="SY408" s="122"/>
      <c r="SZ408" s="122"/>
      <c r="TA408" s="122"/>
      <c r="TB408" s="122"/>
      <c r="TC408" s="122"/>
      <c r="TD408" s="122"/>
      <c r="TE408" s="122"/>
      <c r="TF408" s="122"/>
      <c r="TG408" s="122"/>
      <c r="TH408" s="122"/>
      <c r="TI408" s="122"/>
      <c r="TJ408" s="122"/>
      <c r="TK408" s="122"/>
      <c r="TL408" s="122"/>
      <c r="TM408" s="122"/>
      <c r="TN408" s="122"/>
      <c r="TO408" s="122"/>
      <c r="TP408" s="122"/>
      <c r="TQ408" s="122"/>
      <c r="TR408" s="122"/>
      <c r="TS408" s="122"/>
      <c r="TT408" s="122"/>
      <c r="TU408" s="122"/>
      <c r="TV408" s="122"/>
      <c r="TW408" s="122"/>
      <c r="TX408" s="122"/>
      <c r="TY408" s="122"/>
      <c r="TZ408" s="122"/>
      <c r="UA408" s="122"/>
      <c r="UB408" s="122"/>
      <c r="UC408" s="122"/>
      <c r="UD408" s="122"/>
      <c r="UE408" s="122"/>
      <c r="UF408" s="122"/>
      <c r="UG408" s="122"/>
      <c r="UH408" s="122"/>
      <c r="UI408" s="122"/>
      <c r="UJ408" s="122"/>
      <c r="UK408" s="122"/>
      <c r="UL408" s="122"/>
      <c r="UM408" s="122"/>
      <c r="UN408" s="122"/>
      <c r="UO408" s="122"/>
      <c r="UP408" s="122"/>
      <c r="UQ408" s="122"/>
      <c r="UR408" s="122"/>
      <c r="US408" s="122"/>
      <c r="UT408" s="122"/>
      <c r="UU408" s="122"/>
      <c r="UV408" s="122"/>
      <c r="UW408" s="122"/>
      <c r="UX408" s="122"/>
      <c r="UY408" s="122"/>
      <c r="UZ408" s="122"/>
      <c r="VA408" s="122"/>
      <c r="VB408" s="122"/>
      <c r="VC408" s="122"/>
      <c r="VD408" s="122"/>
      <c r="VE408" s="122"/>
      <c r="VF408" s="122"/>
      <c r="VG408" s="122"/>
      <c r="VH408" s="122"/>
      <c r="VI408" s="122"/>
      <c r="VJ408" s="122"/>
      <c r="VK408" s="122"/>
      <c r="VL408" s="122"/>
      <c r="VM408" s="122"/>
      <c r="VN408" s="122"/>
      <c r="VO408" s="122"/>
      <c r="VP408" s="122"/>
      <c r="VQ408" s="122"/>
      <c r="VR408" s="122"/>
      <c r="VS408" s="122"/>
      <c r="VT408" s="122"/>
      <c r="VU408" s="122"/>
      <c r="VV408" s="122"/>
      <c r="VW408" s="122"/>
      <c r="VX408" s="122"/>
      <c r="VY408" s="122"/>
      <c r="VZ408" s="122"/>
      <c r="WA408" s="122"/>
      <c r="WB408" s="122"/>
      <c r="WC408" s="122"/>
      <c r="WD408" s="122"/>
      <c r="WE408" s="122"/>
      <c r="WF408" s="122"/>
      <c r="WG408" s="122"/>
      <c r="WH408" s="122"/>
      <c r="WI408" s="122"/>
      <c r="WJ408" s="122"/>
      <c r="WK408" s="122"/>
      <c r="WL408" s="122"/>
      <c r="WM408" s="122"/>
      <c r="WN408" s="122"/>
      <c r="WO408" s="122"/>
      <c r="WP408" s="122"/>
      <c r="WQ408" s="122"/>
      <c r="WR408" s="122"/>
      <c r="WS408" s="122"/>
      <c r="WT408" s="122"/>
      <c r="WU408" s="122"/>
      <c r="WV408" s="122"/>
      <c r="WW408" s="122"/>
      <c r="WX408" s="122"/>
      <c r="WY408" s="122"/>
      <c r="WZ408" s="122"/>
      <c r="XA408" s="122"/>
      <c r="XB408" s="122"/>
      <c r="XC408" s="122"/>
      <c r="XD408" s="122"/>
      <c r="XE408" s="122"/>
      <c r="XF408" s="122"/>
      <c r="XG408" s="122"/>
      <c r="XH408" s="122"/>
      <c r="XI408" s="122"/>
      <c r="XJ408" s="122"/>
      <c r="XK408" s="122"/>
      <c r="XL408" s="122"/>
      <c r="XM408" s="122"/>
      <c r="XN408" s="122"/>
      <c r="XO408" s="122"/>
      <c r="XP408" s="122"/>
      <c r="XQ408" s="122"/>
      <c r="XR408" s="122"/>
      <c r="XS408" s="122"/>
      <c r="XT408" s="122"/>
      <c r="XU408" s="122"/>
      <c r="XV408" s="122"/>
      <c r="XW408" s="122"/>
      <c r="XX408" s="122"/>
      <c r="XY408" s="122"/>
      <c r="XZ408" s="122"/>
      <c r="YA408" s="122"/>
      <c r="YB408" s="122"/>
      <c r="YC408" s="122"/>
      <c r="YD408" s="122"/>
      <c r="YE408" s="122"/>
      <c r="YF408" s="122"/>
      <c r="YG408" s="122"/>
      <c r="YH408" s="122"/>
      <c r="YI408" s="122"/>
      <c r="YJ408" s="122"/>
      <c r="YK408" s="122"/>
      <c r="YL408" s="122"/>
      <c r="YM408" s="122"/>
      <c r="YN408" s="122"/>
      <c r="YO408" s="122"/>
      <c r="YP408" s="122"/>
      <c r="YQ408" s="122"/>
      <c r="YR408" s="122"/>
      <c r="YS408" s="122"/>
      <c r="YT408" s="122"/>
      <c r="YU408" s="122"/>
      <c r="YV408" s="122"/>
      <c r="YW408" s="122"/>
      <c r="YX408" s="122"/>
      <c r="YY408" s="122"/>
      <c r="YZ408" s="122"/>
      <c r="ZA408" s="122"/>
      <c r="ZB408" s="122"/>
      <c r="ZC408" s="122"/>
      <c r="ZD408" s="122"/>
      <c r="ZE408" s="122"/>
      <c r="ZF408" s="122"/>
      <c r="ZG408" s="122"/>
      <c r="ZH408" s="122"/>
      <c r="ZI408" s="122"/>
      <c r="ZJ408" s="122"/>
      <c r="ZK408" s="122"/>
      <c r="ZL408" s="122"/>
      <c r="ZM408" s="122"/>
      <c r="ZN408" s="122"/>
      <c r="ZO408" s="122"/>
      <c r="ZP408" s="122"/>
      <c r="ZQ408" s="122"/>
      <c r="ZR408" s="122"/>
      <c r="ZS408" s="122"/>
      <c r="ZT408" s="122"/>
      <c r="ZU408" s="122"/>
      <c r="ZV408" s="122"/>
      <c r="ZW408" s="122"/>
      <c r="ZX408" s="122"/>
      <c r="ZY408" s="122"/>
      <c r="ZZ408" s="122"/>
      <c r="AAA408" s="122"/>
      <c r="AAB408" s="122"/>
      <c r="AAC408" s="122"/>
      <c r="AAD408" s="122"/>
      <c r="AAE408" s="122"/>
      <c r="AAF408" s="122"/>
      <c r="AAG408" s="122"/>
      <c r="AAH408" s="122"/>
      <c r="AAI408" s="122"/>
      <c r="AAJ408" s="122"/>
      <c r="AAK408" s="122"/>
      <c r="AAL408" s="122"/>
      <c r="AAM408" s="122"/>
      <c r="AAN408" s="122"/>
      <c r="AAO408" s="122"/>
      <c r="AAP408" s="122"/>
      <c r="AAQ408" s="122"/>
      <c r="AAR408" s="122"/>
      <c r="AAS408" s="122"/>
      <c r="AAT408" s="122"/>
      <c r="AAU408" s="122"/>
      <c r="AAV408" s="122"/>
      <c r="AAW408" s="122"/>
      <c r="AAX408" s="122"/>
      <c r="AAY408" s="122"/>
      <c r="AAZ408" s="122"/>
      <c r="ABA408" s="122"/>
      <c r="ABB408" s="122"/>
      <c r="ABC408" s="122"/>
      <c r="ABD408" s="122"/>
      <c r="ABE408" s="122"/>
      <c r="ABF408" s="122"/>
      <c r="ABG408" s="122"/>
      <c r="ABH408" s="122"/>
      <c r="ABI408" s="122"/>
      <c r="ABJ408" s="122"/>
      <c r="ABK408" s="122"/>
      <c r="ABL408" s="122"/>
      <c r="ABM408" s="122"/>
      <c r="ABN408" s="122"/>
      <c r="ABO408" s="122"/>
      <c r="ABP408" s="122"/>
      <c r="ABQ408" s="122"/>
      <c r="ABR408" s="122"/>
      <c r="ABS408" s="122"/>
      <c r="ABT408" s="122"/>
      <c r="ABU408" s="122"/>
      <c r="ABV408" s="122"/>
      <c r="ABW408" s="122"/>
      <c r="ABX408" s="122"/>
      <c r="ABY408" s="122"/>
      <c r="ABZ408" s="122"/>
      <c r="ACA408" s="122"/>
      <c r="ACB408" s="122"/>
      <c r="ACC408" s="122"/>
      <c r="ACD408" s="122"/>
      <c r="ACE408" s="122"/>
      <c r="ACF408" s="122"/>
      <c r="ACG408" s="122"/>
      <c r="ACH408" s="122"/>
      <c r="ACI408" s="122"/>
      <c r="ACJ408" s="122"/>
      <c r="ACK408" s="122"/>
      <c r="ACL408" s="122"/>
      <c r="ACM408" s="122"/>
      <c r="ACN408" s="122"/>
      <c r="ACO408" s="122"/>
      <c r="ACP408" s="122"/>
      <c r="ACQ408" s="122"/>
      <c r="ACR408" s="122"/>
      <c r="ACS408" s="122"/>
      <c r="ACT408" s="122"/>
      <c r="ACU408" s="122"/>
      <c r="ACV408" s="122"/>
      <c r="ACW408" s="122"/>
      <c r="ACX408" s="122"/>
      <c r="ACY408" s="122"/>
      <c r="ACZ408" s="122"/>
      <c r="ADA408" s="122"/>
    </row>
    <row r="409" spans="1:781" ht="28.8" x14ac:dyDescent="0.3">
      <c r="A409" s="71">
        <v>2</v>
      </c>
      <c r="B409" s="172" t="s">
        <v>1095</v>
      </c>
      <c r="C409" s="156">
        <f>SUMIF($A$3:$A$404,"=2")/2</f>
        <v>80</v>
      </c>
      <c r="E409" s="173"/>
      <c r="F409" s="174"/>
      <c r="I409" s="175"/>
      <c r="J409" s="175"/>
      <c r="K409" s="176"/>
      <c r="M409" s="146"/>
      <c r="AB409" s="157"/>
      <c r="AC409" s="158"/>
      <c r="AD409" s="159" t="s">
        <v>1096</v>
      </c>
      <c r="AE409" s="160"/>
      <c r="AF409" s="161"/>
      <c r="AK409" s="121"/>
      <c r="AL409" s="137"/>
      <c r="AM409" s="137"/>
      <c r="AN409" s="137"/>
      <c r="AO409" s="137"/>
      <c r="AP409" s="137"/>
      <c r="AQ409" s="137"/>
      <c r="AR409" s="137"/>
      <c r="AS409" s="137"/>
      <c r="AT409" s="137"/>
      <c r="AU409" s="137"/>
      <c r="AV409" s="137"/>
      <c r="AW409" s="137"/>
      <c r="AX409" s="137"/>
      <c r="AY409" s="137"/>
      <c r="AZ409" s="137"/>
      <c r="BA409" s="137"/>
      <c r="BB409" s="137"/>
      <c r="BC409" s="137"/>
      <c r="BD409" s="137"/>
      <c r="BE409" s="137"/>
      <c r="BF409" s="137"/>
      <c r="BG409" s="137"/>
      <c r="BH409" s="137"/>
      <c r="BI409" s="137"/>
      <c r="BJ409" s="137"/>
      <c r="BK409" s="137"/>
      <c r="BL409" s="137"/>
      <c r="BM409" s="137"/>
      <c r="BN409" s="137"/>
      <c r="BO409" s="137"/>
      <c r="BP409" s="137"/>
      <c r="BQ409" s="137"/>
      <c r="BR409" s="137"/>
      <c r="BS409" s="137"/>
      <c r="BT409" s="137"/>
      <c r="BU409" s="137"/>
      <c r="BV409" s="137"/>
      <c r="BW409" s="137"/>
      <c r="BX409" s="137"/>
      <c r="BY409" s="137"/>
      <c r="BZ409" s="137"/>
      <c r="CA409" s="137"/>
      <c r="CB409" s="137"/>
      <c r="CC409" s="137"/>
      <c r="CD409" s="137"/>
      <c r="CE409" s="137"/>
      <c r="CF409" s="137"/>
      <c r="CG409" s="137"/>
      <c r="CH409" s="137"/>
      <c r="CI409" s="137"/>
      <c r="CJ409" s="137"/>
      <c r="CK409" s="137"/>
      <c r="CL409" s="137"/>
      <c r="CM409" s="137"/>
      <c r="CN409" s="137"/>
      <c r="CO409" s="137"/>
      <c r="CP409" s="137"/>
      <c r="CQ409" s="137"/>
      <c r="CR409" s="137"/>
      <c r="CS409" s="137"/>
      <c r="CT409" s="137"/>
      <c r="CU409" s="137"/>
      <c r="CV409" s="137"/>
      <c r="CW409" s="137"/>
      <c r="CX409" s="137"/>
      <c r="CY409" s="137"/>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37"/>
      <c r="EA409" s="137"/>
      <c r="EB409" s="137"/>
      <c r="EC409" s="137"/>
      <c r="ED409" s="122"/>
      <c r="EE409" s="122"/>
      <c r="EF409" s="122"/>
      <c r="EG409" s="122"/>
      <c r="EH409" s="122"/>
      <c r="EI409" s="122"/>
      <c r="EJ409" s="122"/>
      <c r="EK409" s="122"/>
      <c r="EL409" s="122"/>
      <c r="EM409" s="122"/>
      <c r="EN409" s="122"/>
      <c r="EO409" s="122"/>
      <c r="EP409" s="122"/>
      <c r="EQ409" s="122"/>
      <c r="ER409" s="122"/>
      <c r="ES409" s="122"/>
      <c r="ET409" s="122"/>
      <c r="EU409" s="122"/>
      <c r="EV409" s="122"/>
      <c r="EW409" s="122"/>
      <c r="EX409" s="122"/>
      <c r="EY409" s="122"/>
      <c r="EZ409" s="122"/>
      <c r="FA409" s="122"/>
      <c r="FB409" s="122"/>
      <c r="FC409" s="122"/>
      <c r="FD409" s="122"/>
      <c r="FE409" s="122"/>
      <c r="FF409" s="122"/>
      <c r="FG409" s="122"/>
      <c r="FH409" s="122"/>
      <c r="FI409" s="122"/>
      <c r="FJ409" s="122"/>
      <c r="FK409" s="122"/>
      <c r="FL409" s="122"/>
      <c r="FM409" s="122"/>
      <c r="FN409" s="122"/>
      <c r="FO409" s="122"/>
      <c r="FP409" s="122"/>
      <c r="FQ409" s="122"/>
      <c r="FR409" s="122"/>
      <c r="FS409" s="122"/>
      <c r="FT409" s="122"/>
      <c r="FU409" s="122"/>
      <c r="FV409" s="122"/>
      <c r="FW409" s="122"/>
      <c r="FX409" s="122"/>
      <c r="FY409" s="122"/>
      <c r="FZ409" s="122"/>
      <c r="GA409" s="122"/>
      <c r="GB409" s="122"/>
      <c r="GC409" s="122"/>
      <c r="GD409" s="122"/>
      <c r="GE409" s="122"/>
      <c r="GF409" s="122"/>
      <c r="GG409" s="122"/>
      <c r="GH409" s="122"/>
      <c r="GI409" s="122"/>
      <c r="GJ409" s="122"/>
      <c r="GK409" s="122"/>
      <c r="GL409" s="122"/>
      <c r="GM409" s="122"/>
      <c r="GN409" s="122"/>
      <c r="GO409" s="122"/>
      <c r="GP409" s="122"/>
      <c r="GQ409" s="122"/>
      <c r="GR409" s="122"/>
      <c r="GS409" s="122"/>
      <c r="GT409" s="122"/>
      <c r="GU409" s="122"/>
      <c r="GV409" s="122"/>
      <c r="GW409" s="122"/>
      <c r="GX409" s="122"/>
      <c r="GY409" s="122"/>
      <c r="GZ409" s="122"/>
      <c r="HA409" s="122"/>
      <c r="HB409" s="122"/>
      <c r="HC409" s="122"/>
      <c r="HD409" s="122"/>
      <c r="HE409" s="122"/>
      <c r="HF409" s="122"/>
      <c r="HG409" s="122"/>
      <c r="HH409" s="122"/>
      <c r="HI409" s="122"/>
      <c r="HJ409" s="122"/>
      <c r="HK409" s="122"/>
      <c r="HL409" s="122"/>
      <c r="HM409" s="122"/>
      <c r="HN409" s="122"/>
      <c r="HO409" s="122"/>
      <c r="HP409" s="122"/>
      <c r="HQ409" s="122"/>
      <c r="HR409" s="122"/>
      <c r="HS409" s="122"/>
      <c r="HT409" s="122"/>
      <c r="HU409" s="122"/>
      <c r="HV409" s="122"/>
      <c r="HW409" s="122"/>
      <c r="HX409" s="122"/>
      <c r="HY409" s="122"/>
      <c r="HZ409" s="122"/>
      <c r="IA409" s="122"/>
      <c r="IB409" s="122"/>
      <c r="IC409" s="122"/>
      <c r="ID409" s="122"/>
      <c r="IE409" s="122"/>
      <c r="IF409" s="122"/>
      <c r="IG409" s="122"/>
      <c r="IH409" s="122"/>
      <c r="II409" s="122"/>
      <c r="IJ409" s="122"/>
      <c r="IK409" s="122"/>
      <c r="IL409" s="122"/>
      <c r="IM409" s="122"/>
      <c r="IN409" s="122"/>
      <c r="IO409" s="122"/>
      <c r="IP409" s="122"/>
      <c r="IQ409" s="122"/>
      <c r="IR409" s="122"/>
      <c r="IS409" s="122"/>
      <c r="IT409" s="122"/>
      <c r="IU409" s="122"/>
      <c r="IV409" s="122"/>
      <c r="IW409" s="122"/>
      <c r="IX409" s="122"/>
      <c r="IY409" s="122"/>
      <c r="IZ409" s="122"/>
      <c r="JA409" s="122"/>
      <c r="JB409" s="122"/>
      <c r="JC409" s="122"/>
      <c r="JD409" s="122"/>
      <c r="JE409" s="122"/>
      <c r="JF409" s="122"/>
      <c r="JG409" s="122"/>
      <c r="JH409" s="122"/>
      <c r="JI409" s="122"/>
      <c r="JJ409" s="122"/>
      <c r="JK409" s="122"/>
      <c r="JL409" s="122"/>
      <c r="JM409" s="122"/>
      <c r="JN409" s="122"/>
      <c r="JO409" s="122"/>
      <c r="JP409" s="122"/>
      <c r="JQ409" s="122"/>
      <c r="JR409" s="122"/>
      <c r="JS409" s="122"/>
      <c r="JT409" s="122"/>
      <c r="JU409" s="122"/>
      <c r="JV409" s="122"/>
      <c r="JW409" s="122"/>
      <c r="JX409" s="122"/>
      <c r="JY409" s="122"/>
      <c r="JZ409" s="122"/>
      <c r="KA409" s="122"/>
      <c r="KB409" s="122"/>
      <c r="KC409" s="122"/>
      <c r="KD409" s="122"/>
      <c r="KE409" s="122"/>
      <c r="KF409" s="122"/>
      <c r="KG409" s="122"/>
      <c r="KH409" s="122"/>
      <c r="KI409" s="122"/>
      <c r="KJ409" s="122"/>
      <c r="KK409" s="122"/>
      <c r="KL409" s="122"/>
      <c r="KM409" s="122"/>
      <c r="KN409" s="122"/>
      <c r="KO409" s="122"/>
      <c r="KP409" s="122"/>
      <c r="KQ409" s="122"/>
      <c r="KR409" s="122"/>
      <c r="KS409" s="122"/>
      <c r="KT409" s="122"/>
      <c r="KU409" s="122"/>
      <c r="KV409" s="122"/>
      <c r="KW409" s="122"/>
      <c r="KX409" s="122"/>
      <c r="KY409" s="122"/>
      <c r="KZ409" s="122"/>
      <c r="LA409" s="122"/>
      <c r="LB409" s="122"/>
      <c r="LC409" s="122"/>
      <c r="LD409" s="122"/>
      <c r="LE409" s="122"/>
      <c r="LF409" s="122"/>
      <c r="LG409" s="122"/>
      <c r="LH409" s="122"/>
      <c r="LI409" s="122"/>
      <c r="LJ409" s="122"/>
      <c r="LK409" s="122"/>
      <c r="LL409" s="122"/>
      <c r="LM409" s="122"/>
      <c r="LN409" s="122"/>
      <c r="LO409" s="122"/>
      <c r="LP409" s="122"/>
      <c r="LQ409" s="122"/>
      <c r="LR409" s="122"/>
      <c r="LS409" s="122"/>
      <c r="LT409" s="122"/>
      <c r="LU409" s="122"/>
      <c r="LV409" s="122"/>
      <c r="LW409" s="122"/>
      <c r="LX409" s="122"/>
      <c r="LY409" s="122"/>
      <c r="LZ409" s="122"/>
      <c r="MA409" s="122"/>
      <c r="MB409" s="122"/>
      <c r="MC409" s="122"/>
      <c r="MD409" s="122"/>
      <c r="ME409" s="122"/>
      <c r="MF409" s="122"/>
      <c r="MG409" s="122"/>
      <c r="MH409" s="122"/>
      <c r="MI409" s="122"/>
      <c r="MJ409" s="122"/>
      <c r="MK409" s="122"/>
      <c r="ML409" s="122"/>
      <c r="MM409" s="122"/>
      <c r="MN409" s="122"/>
      <c r="MO409" s="122"/>
      <c r="MP409" s="122"/>
      <c r="MQ409" s="122"/>
      <c r="MR409" s="122"/>
      <c r="MS409" s="122"/>
      <c r="MT409" s="122"/>
      <c r="MU409" s="122"/>
      <c r="MV409" s="122"/>
      <c r="MW409" s="122"/>
      <c r="MX409" s="122"/>
      <c r="MY409" s="122"/>
      <c r="MZ409" s="122"/>
      <c r="NA409" s="122"/>
      <c r="NB409" s="122"/>
      <c r="NC409" s="122"/>
      <c r="ND409" s="122"/>
      <c r="NE409" s="122"/>
      <c r="NF409" s="122"/>
      <c r="NG409" s="122"/>
      <c r="NH409" s="122"/>
      <c r="NI409" s="122"/>
      <c r="NJ409" s="122"/>
      <c r="NK409" s="122"/>
      <c r="NL409" s="122"/>
      <c r="NM409" s="122"/>
      <c r="NN409" s="122"/>
      <c r="NO409" s="122"/>
      <c r="NP409" s="122"/>
      <c r="NQ409" s="122"/>
      <c r="NR409" s="122"/>
      <c r="NS409" s="122"/>
      <c r="NT409" s="122"/>
      <c r="NU409" s="122"/>
      <c r="NV409" s="122"/>
      <c r="NW409" s="122"/>
      <c r="NX409" s="122"/>
      <c r="NY409" s="122"/>
      <c r="NZ409" s="122"/>
      <c r="OA409" s="122"/>
      <c r="OB409" s="122"/>
      <c r="OC409" s="122"/>
      <c r="OD409" s="122"/>
      <c r="OE409" s="122"/>
      <c r="OF409" s="122"/>
      <c r="OG409" s="122"/>
      <c r="OH409" s="122"/>
      <c r="OI409" s="122"/>
      <c r="OJ409" s="122"/>
      <c r="OK409" s="122"/>
      <c r="OL409" s="122"/>
      <c r="OM409" s="122"/>
      <c r="ON409" s="122"/>
      <c r="OO409" s="122"/>
      <c r="OP409" s="122"/>
      <c r="OQ409" s="122"/>
      <c r="OR409" s="122"/>
      <c r="OS409" s="122"/>
      <c r="OT409" s="122"/>
      <c r="OU409" s="122"/>
      <c r="OV409" s="122"/>
      <c r="OW409" s="122"/>
      <c r="OX409" s="122"/>
      <c r="OY409" s="122"/>
      <c r="OZ409" s="122"/>
      <c r="PA409" s="122"/>
      <c r="PB409" s="122"/>
      <c r="PC409" s="122"/>
      <c r="PD409" s="122"/>
      <c r="PE409" s="122"/>
      <c r="PF409" s="122"/>
      <c r="PG409" s="122"/>
      <c r="PH409" s="122"/>
      <c r="PI409" s="122"/>
      <c r="PJ409" s="122"/>
      <c r="PK409" s="122"/>
      <c r="PL409" s="122"/>
      <c r="PM409" s="122"/>
      <c r="PN409" s="122"/>
      <c r="PO409" s="122"/>
      <c r="PP409" s="122"/>
      <c r="PQ409" s="122"/>
      <c r="PR409" s="122"/>
      <c r="PS409" s="122"/>
      <c r="PT409" s="122"/>
      <c r="PU409" s="122"/>
      <c r="PV409" s="122"/>
      <c r="PW409" s="122"/>
      <c r="PX409" s="122"/>
      <c r="PY409" s="122"/>
      <c r="PZ409" s="122"/>
      <c r="QA409" s="122"/>
      <c r="QB409" s="122"/>
      <c r="QC409" s="122"/>
      <c r="QD409" s="122"/>
      <c r="QE409" s="122"/>
      <c r="QF409" s="122"/>
      <c r="QG409" s="122"/>
      <c r="QH409" s="122"/>
      <c r="QI409" s="122"/>
      <c r="QJ409" s="122"/>
      <c r="QK409" s="122"/>
      <c r="QL409" s="122"/>
      <c r="QM409" s="122"/>
      <c r="QN409" s="122"/>
      <c r="QO409" s="122"/>
      <c r="QP409" s="122"/>
      <c r="QQ409" s="122"/>
      <c r="QR409" s="122"/>
      <c r="QS409" s="122"/>
      <c r="QT409" s="122"/>
      <c r="QU409" s="122"/>
      <c r="QV409" s="122"/>
      <c r="QW409" s="122"/>
      <c r="QX409" s="122"/>
      <c r="QY409" s="122"/>
      <c r="QZ409" s="122"/>
      <c r="RA409" s="122"/>
      <c r="RB409" s="122"/>
      <c r="RC409" s="122"/>
      <c r="RD409" s="122"/>
      <c r="RE409" s="122"/>
      <c r="RF409" s="122"/>
      <c r="RG409" s="122"/>
      <c r="RH409" s="122"/>
      <c r="RI409" s="122"/>
      <c r="RJ409" s="122"/>
      <c r="RK409" s="122"/>
      <c r="RL409" s="122"/>
      <c r="RM409" s="122"/>
      <c r="RN409" s="122"/>
      <c r="RO409" s="122"/>
      <c r="RP409" s="122"/>
      <c r="RQ409" s="122"/>
      <c r="RR409" s="122"/>
      <c r="RS409" s="122"/>
      <c r="RT409" s="122"/>
      <c r="RU409" s="122"/>
      <c r="RV409" s="122"/>
      <c r="RW409" s="122"/>
      <c r="RX409" s="122"/>
      <c r="RY409" s="122"/>
      <c r="RZ409" s="122"/>
      <c r="SA409" s="122"/>
      <c r="SB409" s="122"/>
      <c r="SC409" s="122"/>
      <c r="SD409" s="122"/>
      <c r="SE409" s="122"/>
      <c r="SF409" s="122"/>
      <c r="SG409" s="122"/>
      <c r="SH409" s="122"/>
      <c r="SI409" s="122"/>
      <c r="SJ409" s="122"/>
      <c r="SK409" s="122"/>
      <c r="SL409" s="122"/>
      <c r="SM409" s="122"/>
      <c r="SN409" s="122"/>
      <c r="SO409" s="122"/>
      <c r="SP409" s="122"/>
      <c r="SQ409" s="122"/>
      <c r="SR409" s="122"/>
      <c r="SS409" s="122"/>
      <c r="ST409" s="122"/>
      <c r="SU409" s="122"/>
      <c r="SV409" s="122"/>
      <c r="SW409" s="122"/>
      <c r="SX409" s="122"/>
      <c r="SY409" s="122"/>
      <c r="SZ409" s="122"/>
      <c r="TA409" s="122"/>
      <c r="TB409" s="122"/>
      <c r="TC409" s="122"/>
      <c r="TD409" s="122"/>
      <c r="TE409" s="122"/>
      <c r="TF409" s="122"/>
      <c r="TG409" s="122"/>
      <c r="TH409" s="122"/>
      <c r="TI409" s="122"/>
      <c r="TJ409" s="122"/>
      <c r="TK409" s="122"/>
      <c r="TL409" s="122"/>
      <c r="TM409" s="122"/>
      <c r="TN409" s="122"/>
      <c r="TO409" s="122"/>
      <c r="TP409" s="122"/>
      <c r="TQ409" s="122"/>
      <c r="TR409" s="122"/>
      <c r="TS409" s="122"/>
      <c r="TT409" s="122"/>
      <c r="TU409" s="122"/>
      <c r="TV409" s="122"/>
      <c r="TW409" s="122"/>
      <c r="TX409" s="122"/>
      <c r="TY409" s="122"/>
      <c r="TZ409" s="122"/>
      <c r="UA409" s="122"/>
      <c r="UB409" s="122"/>
      <c r="UC409" s="122"/>
      <c r="UD409" s="122"/>
      <c r="UE409" s="122"/>
      <c r="UF409" s="122"/>
      <c r="UG409" s="122"/>
      <c r="UH409" s="122"/>
      <c r="UI409" s="122"/>
      <c r="UJ409" s="122"/>
      <c r="UK409" s="122"/>
      <c r="UL409" s="122"/>
      <c r="UM409" s="122"/>
      <c r="UN409" s="122"/>
      <c r="UO409" s="122"/>
      <c r="UP409" s="122"/>
      <c r="UQ409" s="122"/>
      <c r="UR409" s="122"/>
      <c r="US409" s="122"/>
      <c r="UT409" s="122"/>
      <c r="UU409" s="122"/>
      <c r="UV409" s="122"/>
      <c r="UW409" s="122"/>
      <c r="UX409" s="122"/>
      <c r="UY409" s="122"/>
      <c r="UZ409" s="122"/>
      <c r="VA409" s="122"/>
      <c r="VB409" s="122"/>
      <c r="VC409" s="122"/>
      <c r="VD409" s="122"/>
      <c r="VE409" s="122"/>
      <c r="VF409" s="122"/>
      <c r="VG409" s="122"/>
      <c r="VH409" s="122"/>
      <c r="VI409" s="122"/>
      <c r="VJ409" s="122"/>
      <c r="VK409" s="122"/>
      <c r="VL409" s="122"/>
      <c r="VM409" s="122"/>
      <c r="VN409" s="122"/>
      <c r="VO409" s="122"/>
      <c r="VP409" s="122"/>
      <c r="VQ409" s="122"/>
      <c r="VR409" s="122"/>
      <c r="VS409" s="122"/>
      <c r="VT409" s="122"/>
      <c r="VU409" s="122"/>
      <c r="VV409" s="122"/>
      <c r="VW409" s="122"/>
      <c r="VX409" s="122"/>
      <c r="VY409" s="122"/>
      <c r="VZ409" s="122"/>
      <c r="WA409" s="122"/>
      <c r="WB409" s="122"/>
      <c r="WC409" s="122"/>
      <c r="WD409" s="122"/>
      <c r="WE409" s="122"/>
      <c r="WF409" s="122"/>
      <c r="WG409" s="122"/>
      <c r="WH409" s="122"/>
      <c r="WI409" s="122"/>
      <c r="WJ409" s="122"/>
      <c r="WK409" s="122"/>
      <c r="WL409" s="122"/>
      <c r="WM409" s="122"/>
      <c r="WN409" s="122"/>
      <c r="WO409" s="122"/>
      <c r="WP409" s="122"/>
      <c r="WQ409" s="122"/>
      <c r="WR409" s="122"/>
      <c r="WS409" s="122"/>
      <c r="WT409" s="122"/>
      <c r="WU409" s="122"/>
      <c r="WV409" s="122"/>
      <c r="WW409" s="122"/>
      <c r="WX409" s="122"/>
      <c r="WY409" s="122"/>
      <c r="WZ409" s="122"/>
      <c r="XA409" s="122"/>
      <c r="XB409" s="122"/>
      <c r="XC409" s="122"/>
      <c r="XD409" s="122"/>
      <c r="XE409" s="122"/>
      <c r="XF409" s="122"/>
      <c r="XG409" s="122"/>
      <c r="XH409" s="122"/>
      <c r="XI409" s="122"/>
      <c r="XJ409" s="122"/>
      <c r="XK409" s="122"/>
      <c r="XL409" s="122"/>
      <c r="XM409" s="122"/>
      <c r="XN409" s="122"/>
      <c r="XO409" s="122"/>
      <c r="XP409" s="122"/>
      <c r="XQ409" s="122"/>
      <c r="XR409" s="122"/>
      <c r="XS409" s="122"/>
      <c r="XT409" s="122"/>
      <c r="XU409" s="122"/>
      <c r="XV409" s="122"/>
      <c r="XW409" s="122"/>
      <c r="XX409" s="122"/>
      <c r="XY409" s="122"/>
      <c r="XZ409" s="122"/>
      <c r="YA409" s="122"/>
      <c r="YB409" s="122"/>
      <c r="YC409" s="122"/>
      <c r="YD409" s="122"/>
      <c r="YE409" s="122"/>
      <c r="YF409" s="122"/>
      <c r="YG409" s="122"/>
      <c r="YH409" s="122"/>
      <c r="YI409" s="122"/>
      <c r="YJ409" s="122"/>
      <c r="YK409" s="122"/>
      <c r="YL409" s="122"/>
      <c r="YM409" s="122"/>
      <c r="YN409" s="122"/>
      <c r="YO409" s="122"/>
      <c r="YP409" s="122"/>
      <c r="YQ409" s="122"/>
      <c r="YR409" s="122"/>
      <c r="YS409" s="122"/>
      <c r="YT409" s="122"/>
      <c r="YU409" s="122"/>
      <c r="YV409" s="122"/>
      <c r="YW409" s="122"/>
      <c r="YX409" s="122"/>
      <c r="YY409" s="122"/>
      <c r="YZ409" s="122"/>
      <c r="ZA409" s="122"/>
      <c r="ZB409" s="122"/>
      <c r="ZC409" s="122"/>
      <c r="ZD409" s="122"/>
      <c r="ZE409" s="122"/>
      <c r="ZF409" s="122"/>
      <c r="ZG409" s="122"/>
      <c r="ZH409" s="122"/>
      <c r="ZI409" s="122"/>
      <c r="ZJ409" s="122"/>
      <c r="ZK409" s="122"/>
      <c r="ZL409" s="122"/>
      <c r="ZM409" s="122"/>
      <c r="ZN409" s="122"/>
      <c r="ZO409" s="122"/>
      <c r="ZP409" s="122"/>
      <c r="ZQ409" s="122"/>
      <c r="ZR409" s="122"/>
      <c r="ZS409" s="122"/>
      <c r="ZT409" s="122"/>
      <c r="ZU409" s="122"/>
      <c r="ZV409" s="122"/>
      <c r="ZW409" s="122"/>
      <c r="ZX409" s="122"/>
      <c r="ZY409" s="122"/>
      <c r="ZZ409" s="122"/>
      <c r="AAA409" s="122"/>
      <c r="AAB409" s="122"/>
      <c r="AAC409" s="122"/>
      <c r="AAD409" s="122"/>
      <c r="AAE409" s="122"/>
      <c r="AAF409" s="122"/>
      <c r="AAG409" s="122"/>
      <c r="AAH409" s="122"/>
      <c r="AAI409" s="122"/>
      <c r="AAJ409" s="122"/>
      <c r="AAK409" s="122"/>
      <c r="AAL409" s="122"/>
      <c r="AAM409" s="122"/>
      <c r="AAN409" s="122"/>
      <c r="AAO409" s="122"/>
      <c r="AAP409" s="122"/>
      <c r="AAQ409" s="122"/>
      <c r="AAR409" s="122"/>
      <c r="AAS409" s="122"/>
      <c r="AAT409" s="122"/>
      <c r="AAU409" s="122"/>
      <c r="AAV409" s="122"/>
      <c r="AAW409" s="122"/>
      <c r="AAX409" s="122"/>
      <c r="AAY409" s="122"/>
      <c r="AAZ409" s="122"/>
      <c r="ABA409" s="122"/>
      <c r="ABB409" s="122"/>
      <c r="ABC409" s="122"/>
      <c r="ABD409" s="122"/>
      <c r="ABE409" s="122"/>
      <c r="ABF409" s="122"/>
      <c r="ABG409" s="122"/>
      <c r="ABH409" s="122"/>
      <c r="ABI409" s="122"/>
      <c r="ABJ409" s="122"/>
      <c r="ABK409" s="122"/>
      <c r="ABL409" s="122"/>
      <c r="ABM409" s="122"/>
      <c r="ABN409" s="122"/>
      <c r="ABO409" s="122"/>
      <c r="ABP409" s="122"/>
      <c r="ABQ409" s="122"/>
      <c r="ABR409" s="122"/>
      <c r="ABS409" s="122"/>
      <c r="ABT409" s="122"/>
      <c r="ABU409" s="122"/>
      <c r="ABV409" s="122"/>
      <c r="ABW409" s="122"/>
      <c r="ABX409" s="122"/>
      <c r="ABY409" s="122"/>
      <c r="ABZ409" s="122"/>
      <c r="ACA409" s="122"/>
      <c r="ACB409" s="122"/>
      <c r="ACC409" s="122"/>
      <c r="ACD409" s="122"/>
      <c r="ACE409" s="122"/>
      <c r="ACF409" s="122"/>
      <c r="ACG409" s="122"/>
      <c r="ACH409" s="122"/>
      <c r="ACI409" s="122"/>
      <c r="ACJ409" s="122"/>
      <c r="ACK409" s="122"/>
      <c r="ACL409" s="122"/>
      <c r="ACM409" s="122"/>
      <c r="ACN409" s="122"/>
      <c r="ACO409" s="122"/>
      <c r="ACP409" s="122"/>
      <c r="ACQ409" s="122"/>
      <c r="ACR409" s="122"/>
      <c r="ACS409" s="122"/>
      <c r="ACT409" s="122"/>
      <c r="ACU409" s="122"/>
      <c r="ACV409" s="122"/>
      <c r="ACW409" s="122"/>
      <c r="ACX409" s="122"/>
      <c r="ACY409" s="122"/>
      <c r="ACZ409" s="122"/>
      <c r="ADA409" s="122"/>
    </row>
    <row r="410" spans="1:781" ht="43.2" x14ac:dyDescent="0.3">
      <c r="A410" s="178">
        <v>3</v>
      </c>
      <c r="B410" s="172" t="s">
        <v>1097</v>
      </c>
      <c r="C410" s="156">
        <f>SUMIF($A$2:$A$404,"=3")/3</f>
        <v>218</v>
      </c>
      <c r="E410" s="173"/>
      <c r="F410" s="174"/>
      <c r="I410" s="175"/>
      <c r="J410" s="175"/>
      <c r="K410" s="176"/>
      <c r="M410" s="146"/>
      <c r="AB410" s="179" t="s">
        <v>1089</v>
      </c>
      <c r="AC410" s="155">
        <f>SUMIF(AB140:AB195,"&gt;0")</f>
        <v>37.477568116044417</v>
      </c>
      <c r="AD410" s="155">
        <f>SUMIF(AC140:AC195,"&gt;0")</f>
        <v>18.269999999999996</v>
      </c>
      <c r="AE410" s="180">
        <f>SUMIF(AD140:AD195,"&gt;0")</f>
        <v>7.1428571428571432</v>
      </c>
      <c r="AF410" s="181">
        <f>SUMIF(AE140:AE195,"&gt;0")</f>
        <v>62.84297324738445</v>
      </c>
      <c r="AK410" s="182"/>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c r="BF410" s="137"/>
      <c r="BG410" s="137"/>
      <c r="BH410" s="137"/>
      <c r="BI410" s="137"/>
      <c r="BJ410" s="137"/>
      <c r="BK410" s="137"/>
      <c r="BL410" s="137"/>
      <c r="BM410" s="137"/>
      <c r="BN410" s="137"/>
      <c r="BO410" s="137"/>
      <c r="BP410" s="137"/>
      <c r="BQ410" s="137"/>
      <c r="BR410" s="137"/>
      <c r="BS410" s="137"/>
      <c r="BT410" s="137"/>
      <c r="BU410" s="137"/>
      <c r="BV410" s="137"/>
      <c r="BW410" s="137"/>
      <c r="BX410" s="137"/>
      <c r="BY410" s="137"/>
      <c r="BZ410" s="137"/>
      <c r="CA410" s="137"/>
      <c r="CB410" s="137"/>
      <c r="CC410" s="137"/>
      <c r="CD410" s="137"/>
      <c r="CE410" s="137"/>
      <c r="CF410" s="137"/>
      <c r="CG410" s="137"/>
      <c r="CH410" s="137"/>
      <c r="CI410" s="137"/>
      <c r="CJ410" s="137"/>
      <c r="CK410" s="137"/>
      <c r="CL410" s="137"/>
      <c r="CM410" s="137"/>
      <c r="CN410" s="137"/>
      <c r="CO410" s="137"/>
      <c r="CP410" s="137"/>
      <c r="CQ410" s="137"/>
      <c r="CR410" s="137"/>
      <c r="CS410" s="137"/>
      <c r="CT410" s="137"/>
      <c r="CU410" s="137"/>
      <c r="CV410" s="137"/>
      <c r="CW410" s="137"/>
      <c r="CX410" s="137"/>
      <c r="CY410" s="137"/>
      <c r="CZ410" s="137"/>
      <c r="DA410" s="137"/>
      <c r="DB410" s="137"/>
      <c r="DC410" s="137"/>
      <c r="DD410" s="137"/>
      <c r="DE410" s="137"/>
      <c r="DF410" s="137"/>
      <c r="DG410" s="137"/>
      <c r="DH410" s="137"/>
      <c r="DI410" s="137"/>
      <c r="DJ410" s="137"/>
      <c r="DK410" s="137"/>
      <c r="DL410" s="137"/>
      <c r="DM410" s="137"/>
      <c r="DN410" s="137"/>
      <c r="DO410" s="137"/>
      <c r="DP410" s="137"/>
      <c r="DQ410" s="137"/>
      <c r="DR410" s="137"/>
      <c r="DS410" s="137"/>
      <c r="DT410" s="137"/>
      <c r="DU410" s="137"/>
      <c r="DV410" s="137"/>
      <c r="DW410" s="137"/>
      <c r="DX410" s="137"/>
      <c r="DY410" s="137"/>
      <c r="DZ410" s="137"/>
      <c r="EA410" s="137"/>
      <c r="EB410" s="137"/>
      <c r="EC410" s="137"/>
      <c r="ED410" s="122"/>
      <c r="EE410" s="122"/>
      <c r="EF410" s="122"/>
      <c r="EG410" s="122"/>
      <c r="EH410" s="122"/>
      <c r="EI410" s="122"/>
      <c r="EJ410" s="122"/>
      <c r="EK410" s="122"/>
      <c r="EL410" s="122"/>
      <c r="EM410" s="122"/>
      <c r="EN410" s="122"/>
      <c r="EO410" s="122"/>
      <c r="EP410" s="122"/>
      <c r="EQ410" s="122"/>
      <c r="ER410" s="122"/>
      <c r="ES410" s="122"/>
      <c r="ET410" s="122"/>
      <c r="EU410" s="122"/>
      <c r="EV410" s="122"/>
      <c r="EW410" s="122"/>
      <c r="EX410" s="122"/>
      <c r="EY410" s="122"/>
      <c r="EZ410" s="122"/>
      <c r="FA410" s="122"/>
      <c r="FB410" s="122"/>
      <c r="FC410" s="122"/>
      <c r="FD410" s="122"/>
      <c r="FE410" s="122"/>
      <c r="FF410" s="122"/>
      <c r="FG410" s="122"/>
      <c r="FH410" s="122"/>
      <c r="FI410" s="122"/>
      <c r="FJ410" s="122"/>
      <c r="FK410" s="122"/>
      <c r="FL410" s="122"/>
      <c r="FM410" s="122"/>
      <c r="FN410" s="122"/>
      <c r="FO410" s="122"/>
      <c r="FP410" s="122"/>
      <c r="FQ410" s="122"/>
      <c r="FR410" s="122"/>
      <c r="FS410" s="122"/>
      <c r="FT410" s="122"/>
      <c r="FU410" s="122"/>
      <c r="FV410" s="122"/>
      <c r="FW410" s="122"/>
      <c r="FX410" s="122"/>
      <c r="FY410" s="122"/>
      <c r="FZ410" s="122"/>
      <c r="GA410" s="122"/>
      <c r="GB410" s="122"/>
      <c r="GC410" s="122"/>
      <c r="GD410" s="122"/>
      <c r="GE410" s="122"/>
      <c r="GF410" s="122"/>
      <c r="GG410" s="122"/>
      <c r="GH410" s="122"/>
      <c r="GI410" s="122"/>
      <c r="GJ410" s="122"/>
      <c r="GK410" s="122"/>
      <c r="GL410" s="122"/>
      <c r="GM410" s="122"/>
      <c r="GN410" s="122"/>
      <c r="GO410" s="122"/>
      <c r="GP410" s="122"/>
      <c r="GQ410" s="122"/>
      <c r="GR410" s="122"/>
      <c r="GS410" s="122"/>
      <c r="GT410" s="122"/>
      <c r="GU410" s="122"/>
      <c r="GV410" s="122"/>
      <c r="GW410" s="122"/>
      <c r="GX410" s="122"/>
      <c r="GY410" s="122"/>
      <c r="GZ410" s="122"/>
      <c r="HA410" s="122"/>
      <c r="HB410" s="122"/>
      <c r="HC410" s="122"/>
      <c r="HD410" s="122"/>
      <c r="HE410" s="122"/>
      <c r="HF410" s="122"/>
      <c r="HG410" s="122"/>
      <c r="HH410" s="122"/>
      <c r="HI410" s="122"/>
      <c r="HJ410" s="122"/>
      <c r="HK410" s="122"/>
      <c r="HL410" s="122"/>
      <c r="HM410" s="122"/>
      <c r="HN410" s="122"/>
      <c r="HO410" s="122"/>
      <c r="HP410" s="122"/>
      <c r="HQ410" s="122"/>
      <c r="HR410" s="122"/>
      <c r="HS410" s="122"/>
      <c r="HT410" s="122"/>
      <c r="HU410" s="122"/>
      <c r="HV410" s="122"/>
      <c r="HW410" s="122"/>
      <c r="HX410" s="122"/>
      <c r="HY410" s="122"/>
      <c r="HZ410" s="122"/>
      <c r="IA410" s="122"/>
      <c r="IB410" s="122"/>
      <c r="IC410" s="122"/>
      <c r="ID410" s="122"/>
      <c r="IE410" s="122"/>
      <c r="IF410" s="122"/>
      <c r="IG410" s="122"/>
      <c r="IH410" s="122"/>
      <c r="II410" s="122"/>
      <c r="IJ410" s="122"/>
      <c r="IK410" s="122"/>
      <c r="IL410" s="122"/>
      <c r="IM410" s="122"/>
      <c r="IN410" s="122"/>
      <c r="IO410" s="122"/>
      <c r="IP410" s="122"/>
      <c r="IQ410" s="122"/>
      <c r="IR410" s="122"/>
      <c r="IS410" s="122"/>
      <c r="IT410" s="122"/>
      <c r="IU410" s="122"/>
      <c r="IV410" s="122"/>
      <c r="IW410" s="122"/>
      <c r="IX410" s="122"/>
      <c r="IY410" s="122"/>
      <c r="IZ410" s="122"/>
      <c r="JA410" s="122"/>
      <c r="JB410" s="122"/>
      <c r="JC410" s="122"/>
      <c r="JD410" s="122"/>
      <c r="JE410" s="122"/>
      <c r="JF410" s="122"/>
      <c r="JG410" s="122"/>
      <c r="JH410" s="122"/>
      <c r="JI410" s="122"/>
      <c r="JJ410" s="122"/>
      <c r="JK410" s="122"/>
      <c r="JL410" s="122"/>
      <c r="JM410" s="122"/>
      <c r="JN410" s="122"/>
      <c r="JO410" s="122"/>
      <c r="JP410" s="122"/>
      <c r="JQ410" s="122"/>
      <c r="JR410" s="122"/>
      <c r="JS410" s="122"/>
      <c r="JT410" s="122"/>
      <c r="JU410" s="122"/>
      <c r="JV410" s="122"/>
      <c r="JW410" s="122"/>
      <c r="JX410" s="122"/>
      <c r="JY410" s="122"/>
      <c r="JZ410" s="122"/>
      <c r="KA410" s="122"/>
      <c r="KB410" s="122"/>
      <c r="KC410" s="122"/>
      <c r="KD410" s="122"/>
      <c r="KE410" s="122"/>
      <c r="KF410" s="122"/>
      <c r="KG410" s="122"/>
      <c r="KH410" s="122"/>
      <c r="KI410" s="122"/>
      <c r="KJ410" s="122"/>
      <c r="KK410" s="122"/>
      <c r="KL410" s="122"/>
      <c r="KM410" s="122"/>
      <c r="KN410" s="122"/>
      <c r="KO410" s="122"/>
      <c r="KP410" s="122"/>
      <c r="KQ410" s="122"/>
      <c r="KR410" s="122"/>
      <c r="KS410" s="122"/>
      <c r="KT410" s="122"/>
      <c r="KU410" s="122"/>
      <c r="KV410" s="122"/>
      <c r="KW410" s="122"/>
      <c r="KX410" s="122"/>
      <c r="KY410" s="122"/>
      <c r="KZ410" s="122"/>
      <c r="LA410" s="122"/>
      <c r="LB410" s="122"/>
      <c r="LC410" s="122"/>
      <c r="LD410" s="122"/>
      <c r="LE410" s="122"/>
      <c r="LF410" s="122"/>
      <c r="LG410" s="122"/>
      <c r="LH410" s="122"/>
      <c r="LI410" s="122"/>
      <c r="LJ410" s="122"/>
      <c r="LK410" s="122"/>
      <c r="LL410" s="122"/>
      <c r="LM410" s="122"/>
      <c r="LN410" s="122"/>
      <c r="LO410" s="122"/>
      <c r="LP410" s="122"/>
      <c r="LQ410" s="122"/>
      <c r="LR410" s="122"/>
      <c r="LS410" s="122"/>
      <c r="LT410" s="122"/>
      <c r="LU410" s="122"/>
      <c r="LV410" s="122"/>
      <c r="LW410" s="122"/>
      <c r="LX410" s="122"/>
      <c r="LY410" s="122"/>
      <c r="LZ410" s="122"/>
      <c r="MA410" s="122"/>
      <c r="MB410" s="122"/>
      <c r="MC410" s="122"/>
      <c r="MD410" s="122"/>
      <c r="ME410" s="122"/>
      <c r="MF410" s="122"/>
      <c r="MG410" s="122"/>
      <c r="MH410" s="122"/>
      <c r="MI410" s="122"/>
      <c r="MJ410" s="122"/>
      <c r="MK410" s="122"/>
      <c r="ML410" s="122"/>
      <c r="MM410" s="122"/>
      <c r="MN410" s="122"/>
      <c r="MO410" s="122"/>
      <c r="MP410" s="122"/>
      <c r="MQ410" s="122"/>
      <c r="MR410" s="122"/>
      <c r="MS410" s="122"/>
      <c r="MT410" s="122"/>
      <c r="MU410" s="122"/>
      <c r="MV410" s="122"/>
      <c r="MW410" s="122"/>
      <c r="MX410" s="122"/>
      <c r="MY410" s="122"/>
      <c r="MZ410" s="122"/>
      <c r="NA410" s="122"/>
      <c r="NB410" s="122"/>
      <c r="NC410" s="122"/>
      <c r="ND410" s="122"/>
      <c r="NE410" s="122"/>
      <c r="NF410" s="122"/>
      <c r="NG410" s="122"/>
      <c r="NH410" s="122"/>
      <c r="NI410" s="122"/>
      <c r="NJ410" s="122"/>
      <c r="NK410" s="122"/>
      <c r="NL410" s="122"/>
      <c r="NM410" s="122"/>
      <c r="NN410" s="122"/>
      <c r="NO410" s="122"/>
      <c r="NP410" s="122"/>
      <c r="NQ410" s="122"/>
      <c r="NR410" s="122"/>
      <c r="NS410" s="122"/>
      <c r="NT410" s="122"/>
      <c r="NU410" s="122"/>
      <c r="NV410" s="122"/>
      <c r="NW410" s="122"/>
      <c r="NX410" s="122"/>
      <c r="NY410" s="122"/>
      <c r="NZ410" s="122"/>
      <c r="OA410" s="122"/>
      <c r="OB410" s="122"/>
      <c r="OC410" s="122"/>
      <c r="OD410" s="122"/>
      <c r="OE410" s="122"/>
      <c r="OF410" s="122"/>
      <c r="OG410" s="122"/>
      <c r="OH410" s="122"/>
      <c r="OI410" s="122"/>
      <c r="OJ410" s="122"/>
      <c r="OK410" s="122"/>
      <c r="OL410" s="122"/>
      <c r="OM410" s="122"/>
      <c r="ON410" s="122"/>
      <c r="OO410" s="122"/>
      <c r="OP410" s="122"/>
      <c r="OQ410" s="122"/>
      <c r="OR410" s="122"/>
      <c r="OS410" s="122"/>
      <c r="OT410" s="122"/>
      <c r="OU410" s="122"/>
      <c r="OV410" s="122"/>
      <c r="OW410" s="122"/>
      <c r="OX410" s="122"/>
      <c r="OY410" s="122"/>
      <c r="OZ410" s="122"/>
      <c r="PA410" s="122"/>
      <c r="PB410" s="122"/>
      <c r="PC410" s="122"/>
      <c r="PD410" s="122"/>
      <c r="PE410" s="122"/>
      <c r="PF410" s="122"/>
      <c r="PG410" s="122"/>
      <c r="PH410" s="122"/>
      <c r="PI410" s="122"/>
      <c r="PJ410" s="122"/>
      <c r="PK410" s="122"/>
      <c r="PL410" s="122"/>
      <c r="PM410" s="122"/>
      <c r="PN410" s="122"/>
      <c r="PO410" s="122"/>
      <c r="PP410" s="122"/>
      <c r="PQ410" s="122"/>
      <c r="PR410" s="122"/>
      <c r="PS410" s="122"/>
      <c r="PT410" s="122"/>
      <c r="PU410" s="122"/>
      <c r="PV410" s="122"/>
      <c r="PW410" s="122"/>
      <c r="PX410" s="122"/>
      <c r="PY410" s="122"/>
      <c r="PZ410" s="122"/>
      <c r="QA410" s="122"/>
      <c r="QB410" s="122"/>
      <c r="QC410" s="122"/>
      <c r="QD410" s="122"/>
      <c r="QE410" s="122"/>
      <c r="QF410" s="122"/>
      <c r="QG410" s="122"/>
      <c r="QH410" s="122"/>
      <c r="QI410" s="122"/>
      <c r="QJ410" s="122"/>
      <c r="QK410" s="122"/>
      <c r="QL410" s="122"/>
      <c r="QM410" s="122"/>
      <c r="QN410" s="122"/>
      <c r="QO410" s="122"/>
      <c r="QP410" s="122"/>
      <c r="QQ410" s="122"/>
      <c r="QR410" s="122"/>
      <c r="QS410" s="122"/>
      <c r="QT410" s="122"/>
      <c r="QU410" s="122"/>
      <c r="QV410" s="122"/>
      <c r="QW410" s="122"/>
      <c r="QX410" s="122"/>
      <c r="QY410" s="122"/>
      <c r="QZ410" s="122"/>
      <c r="RA410" s="122"/>
      <c r="RB410" s="122"/>
      <c r="RC410" s="122"/>
      <c r="RD410" s="122"/>
      <c r="RE410" s="122"/>
      <c r="RF410" s="122"/>
      <c r="RG410" s="122"/>
      <c r="RH410" s="122"/>
      <c r="RI410" s="122"/>
      <c r="RJ410" s="122"/>
      <c r="RK410" s="122"/>
      <c r="RL410" s="122"/>
      <c r="RM410" s="122"/>
      <c r="RN410" s="122"/>
      <c r="RO410" s="122"/>
      <c r="RP410" s="122"/>
      <c r="RQ410" s="122"/>
      <c r="RR410" s="122"/>
      <c r="RS410" s="122"/>
      <c r="RT410" s="122"/>
      <c r="RU410" s="122"/>
      <c r="RV410" s="122"/>
      <c r="RW410" s="122"/>
      <c r="RX410" s="122"/>
      <c r="RY410" s="122"/>
      <c r="RZ410" s="122"/>
      <c r="SA410" s="122"/>
      <c r="SB410" s="122"/>
      <c r="SC410" s="122"/>
      <c r="SD410" s="122"/>
      <c r="SE410" s="122"/>
      <c r="SF410" s="122"/>
      <c r="SG410" s="122"/>
      <c r="SH410" s="122"/>
      <c r="SI410" s="122"/>
      <c r="SJ410" s="122"/>
      <c r="SK410" s="122"/>
      <c r="SL410" s="122"/>
      <c r="SM410" s="122"/>
      <c r="SN410" s="122"/>
      <c r="SO410" s="122"/>
      <c r="SP410" s="122"/>
      <c r="SQ410" s="122"/>
      <c r="SR410" s="122"/>
      <c r="SS410" s="122"/>
      <c r="ST410" s="122"/>
      <c r="SU410" s="122"/>
      <c r="SV410" s="122"/>
      <c r="SW410" s="122"/>
      <c r="SX410" s="122"/>
      <c r="SY410" s="122"/>
      <c r="SZ410" s="122"/>
      <c r="TA410" s="122"/>
      <c r="TB410" s="122"/>
      <c r="TC410" s="122"/>
      <c r="TD410" s="122"/>
      <c r="TE410" s="122"/>
      <c r="TF410" s="122"/>
      <c r="TG410" s="122"/>
      <c r="TH410" s="122"/>
      <c r="TI410" s="122"/>
      <c r="TJ410" s="122"/>
      <c r="TK410" s="122"/>
      <c r="TL410" s="122"/>
      <c r="TM410" s="122"/>
      <c r="TN410" s="122"/>
      <c r="TO410" s="122"/>
      <c r="TP410" s="122"/>
      <c r="TQ410" s="122"/>
      <c r="TR410" s="122"/>
      <c r="TS410" s="122"/>
      <c r="TT410" s="122"/>
      <c r="TU410" s="122"/>
      <c r="TV410" s="122"/>
      <c r="TW410" s="122"/>
      <c r="TX410" s="122"/>
      <c r="TY410" s="122"/>
      <c r="TZ410" s="122"/>
      <c r="UA410" s="122"/>
      <c r="UB410" s="122"/>
      <c r="UC410" s="122"/>
      <c r="UD410" s="122"/>
      <c r="UE410" s="122"/>
      <c r="UF410" s="122"/>
      <c r="UG410" s="122"/>
      <c r="UH410" s="122"/>
      <c r="UI410" s="122"/>
      <c r="UJ410" s="122"/>
      <c r="UK410" s="122"/>
      <c r="UL410" s="122"/>
      <c r="UM410" s="122"/>
      <c r="UN410" s="122"/>
      <c r="UO410" s="122"/>
      <c r="UP410" s="122"/>
      <c r="UQ410" s="122"/>
      <c r="UR410" s="122"/>
      <c r="US410" s="122"/>
      <c r="UT410" s="122"/>
      <c r="UU410" s="122"/>
      <c r="UV410" s="122"/>
      <c r="UW410" s="122"/>
      <c r="UX410" s="122"/>
      <c r="UY410" s="122"/>
      <c r="UZ410" s="122"/>
      <c r="VA410" s="122"/>
      <c r="VB410" s="122"/>
      <c r="VC410" s="122"/>
      <c r="VD410" s="122"/>
      <c r="VE410" s="122"/>
      <c r="VF410" s="122"/>
      <c r="VG410" s="122"/>
      <c r="VH410" s="122"/>
      <c r="VI410" s="122"/>
      <c r="VJ410" s="122"/>
      <c r="VK410" s="122"/>
      <c r="VL410" s="122"/>
      <c r="VM410" s="122"/>
      <c r="VN410" s="122"/>
      <c r="VO410" s="122"/>
      <c r="VP410" s="122"/>
      <c r="VQ410" s="122"/>
      <c r="VR410" s="122"/>
      <c r="VS410" s="122"/>
      <c r="VT410" s="122"/>
      <c r="VU410" s="122"/>
      <c r="VV410" s="122"/>
      <c r="VW410" s="122"/>
      <c r="VX410" s="122"/>
      <c r="VY410" s="122"/>
      <c r="VZ410" s="122"/>
      <c r="WA410" s="122"/>
      <c r="WB410" s="122"/>
      <c r="WC410" s="122"/>
      <c r="WD410" s="122"/>
      <c r="WE410" s="122"/>
      <c r="WF410" s="122"/>
      <c r="WG410" s="122"/>
      <c r="WH410" s="122"/>
      <c r="WI410" s="122"/>
      <c r="WJ410" s="122"/>
      <c r="WK410" s="122"/>
      <c r="WL410" s="122"/>
      <c r="WM410" s="122"/>
      <c r="WN410" s="122"/>
      <c r="WO410" s="122"/>
      <c r="WP410" s="122"/>
      <c r="WQ410" s="122"/>
      <c r="WR410" s="122"/>
      <c r="WS410" s="122"/>
      <c r="WT410" s="122"/>
      <c r="WU410" s="122"/>
      <c r="WV410" s="122"/>
      <c r="WW410" s="122"/>
      <c r="WX410" s="122"/>
      <c r="WY410" s="122"/>
      <c r="WZ410" s="122"/>
      <c r="XA410" s="122"/>
      <c r="XB410" s="122"/>
      <c r="XC410" s="122"/>
      <c r="XD410" s="122"/>
      <c r="XE410" s="122"/>
      <c r="XF410" s="122"/>
      <c r="XG410" s="122"/>
      <c r="XH410" s="122"/>
      <c r="XI410" s="122"/>
      <c r="XJ410" s="122"/>
      <c r="XK410" s="122"/>
      <c r="XL410" s="122"/>
      <c r="XM410" s="122"/>
      <c r="XN410" s="122"/>
      <c r="XO410" s="122"/>
      <c r="XP410" s="122"/>
      <c r="XQ410" s="122"/>
      <c r="XR410" s="122"/>
      <c r="XS410" s="122"/>
      <c r="XT410" s="122"/>
      <c r="XU410" s="122"/>
      <c r="XV410" s="122"/>
      <c r="XW410" s="122"/>
      <c r="XX410" s="122"/>
      <c r="XY410" s="122"/>
      <c r="XZ410" s="122"/>
      <c r="YA410" s="122"/>
      <c r="YB410" s="122"/>
      <c r="YC410" s="122"/>
      <c r="YD410" s="122"/>
      <c r="YE410" s="122"/>
      <c r="YF410" s="122"/>
      <c r="YG410" s="122"/>
      <c r="YH410" s="122"/>
      <c r="YI410" s="122"/>
      <c r="YJ410" s="122"/>
      <c r="YK410" s="122"/>
      <c r="YL410" s="122"/>
      <c r="YM410" s="122"/>
      <c r="YN410" s="122"/>
      <c r="YO410" s="122"/>
      <c r="YP410" s="122"/>
      <c r="YQ410" s="122"/>
      <c r="YR410" s="122"/>
      <c r="YS410" s="122"/>
      <c r="YT410" s="122"/>
      <c r="YU410" s="122"/>
      <c r="YV410" s="122"/>
      <c r="YW410" s="122"/>
      <c r="YX410" s="122"/>
      <c r="YY410" s="122"/>
      <c r="YZ410" s="122"/>
      <c r="ZA410" s="122"/>
      <c r="ZB410" s="122"/>
      <c r="ZC410" s="122"/>
      <c r="ZD410" s="122"/>
      <c r="ZE410" s="122"/>
      <c r="ZF410" s="122"/>
      <c r="ZG410" s="122"/>
      <c r="ZH410" s="122"/>
      <c r="ZI410" s="122"/>
      <c r="ZJ410" s="122"/>
      <c r="ZK410" s="122"/>
      <c r="ZL410" s="122"/>
      <c r="ZM410" s="122"/>
      <c r="ZN410" s="122"/>
      <c r="ZO410" s="122"/>
      <c r="ZP410" s="122"/>
      <c r="ZQ410" s="122"/>
      <c r="ZR410" s="122"/>
      <c r="ZS410" s="122"/>
      <c r="ZT410" s="122"/>
      <c r="ZU410" s="122"/>
      <c r="ZV410" s="122"/>
      <c r="ZW410" s="122"/>
      <c r="ZX410" s="122"/>
      <c r="ZY410" s="122"/>
      <c r="ZZ410" s="122"/>
      <c r="AAA410" s="122"/>
      <c r="AAB410" s="122"/>
      <c r="AAC410" s="122"/>
      <c r="AAD410" s="122"/>
      <c r="AAE410" s="122"/>
      <c r="AAF410" s="122"/>
      <c r="AAG410" s="122"/>
      <c r="AAH410" s="122"/>
      <c r="AAI410" s="122"/>
      <c r="AAJ410" s="122"/>
      <c r="AAK410" s="122"/>
      <c r="AAL410" s="122"/>
      <c r="AAM410" s="122"/>
      <c r="AAN410" s="122"/>
      <c r="AAO410" s="122"/>
      <c r="AAP410" s="122"/>
      <c r="AAQ410" s="122"/>
      <c r="AAR410" s="122"/>
      <c r="AAS410" s="122"/>
      <c r="AAT410" s="122"/>
      <c r="AAU410" s="122"/>
      <c r="AAV410" s="122"/>
      <c r="AAW410" s="122"/>
      <c r="AAX410" s="122"/>
      <c r="AAY410" s="122"/>
      <c r="AAZ410" s="122"/>
      <c r="ABA410" s="122"/>
      <c r="ABB410" s="122"/>
      <c r="ABC410" s="122"/>
      <c r="ABD410" s="122"/>
      <c r="ABE410" s="122"/>
      <c r="ABF410" s="122"/>
      <c r="ABG410" s="122"/>
      <c r="ABH410" s="122"/>
      <c r="ABI410" s="122"/>
      <c r="ABJ410" s="122"/>
      <c r="ABK410" s="122"/>
      <c r="ABL410" s="122"/>
      <c r="ABM410" s="122"/>
      <c r="ABN410" s="122"/>
      <c r="ABO410" s="122"/>
      <c r="ABP410" s="122"/>
      <c r="ABQ410" s="122"/>
      <c r="ABR410" s="122"/>
      <c r="ABS410" s="122"/>
      <c r="ABT410" s="122"/>
      <c r="ABU410" s="122"/>
      <c r="ABV410" s="122"/>
      <c r="ABW410" s="122"/>
      <c r="ABX410" s="122"/>
      <c r="ABY410" s="122"/>
      <c r="ABZ410" s="122"/>
      <c r="ACA410" s="122"/>
      <c r="ACB410" s="122"/>
      <c r="ACC410" s="122"/>
      <c r="ACD410" s="122"/>
      <c r="ACE410" s="122"/>
      <c r="ACF410" s="122"/>
      <c r="ACG410" s="122"/>
      <c r="ACH410" s="122"/>
      <c r="ACI410" s="122"/>
      <c r="ACJ410" s="122"/>
      <c r="ACK410" s="122"/>
      <c r="ACL410" s="122"/>
      <c r="ACM410" s="122"/>
      <c r="ACN410" s="122"/>
      <c r="ACO410" s="122"/>
      <c r="ACP410" s="122"/>
      <c r="ACQ410" s="122"/>
      <c r="ACR410" s="122"/>
      <c r="ACS410" s="122"/>
      <c r="ACT410" s="122"/>
      <c r="ACU410" s="122"/>
      <c r="ACV410" s="122"/>
      <c r="ACW410" s="122"/>
      <c r="ACX410" s="122"/>
      <c r="ACY410" s="122"/>
      <c r="ACZ410" s="122"/>
      <c r="ADA410" s="122"/>
    </row>
    <row r="411" spans="1:781" ht="43.8" customHeight="1" thickBot="1" x14ac:dyDescent="0.35">
      <c r="A411" s="183">
        <v>4</v>
      </c>
      <c r="B411" s="172" t="s">
        <v>1098</v>
      </c>
      <c r="C411" s="156">
        <f>SUMIF($A$2:$A$404,"=4")/4</f>
        <v>25</v>
      </c>
      <c r="E411" s="173"/>
      <c r="F411" s="184"/>
      <c r="I411" s="144"/>
      <c r="K411" s="176"/>
      <c r="M411" s="146"/>
      <c r="O411" s="144"/>
      <c r="AB411" s="185" t="s">
        <v>1092</v>
      </c>
      <c r="AC411" s="168">
        <f>AVERAGE(AB140:AB195)</f>
        <v>0.69402903918600767</v>
      </c>
      <c r="AD411" s="168">
        <f>AVERAGE(AC140:AC195)</f>
        <v>0.34471698113207538</v>
      </c>
      <c r="AE411" s="186">
        <f>AVERAGE(AD140:AD195)</f>
        <v>0.13477088948787064</v>
      </c>
      <c r="AF411" s="187">
        <f>AVERAGE(AE140:AE195)</f>
        <v>1.1857164763657444</v>
      </c>
      <c r="AK411" s="182"/>
      <c r="AL411" s="137"/>
      <c r="AM411" s="137"/>
      <c r="AN411" s="137"/>
      <c r="AO411" s="137"/>
      <c r="AP411" s="137"/>
      <c r="AQ411" s="137"/>
      <c r="AR411" s="137"/>
      <c r="AS411" s="137"/>
      <c r="AT411" s="137"/>
      <c r="AU411" s="137"/>
      <c r="AV411" s="137"/>
      <c r="AW411" s="137"/>
      <c r="AX411" s="137"/>
      <c r="AY411" s="137"/>
      <c r="AZ411" s="137"/>
      <c r="BA411" s="137"/>
      <c r="BB411" s="137"/>
      <c r="BC411" s="137"/>
      <c r="BD411" s="137"/>
      <c r="BE411" s="137"/>
      <c r="BF411" s="137"/>
      <c r="BG411" s="137"/>
      <c r="BH411" s="137"/>
      <c r="BI411" s="137"/>
      <c r="BJ411" s="137"/>
      <c r="BK411" s="137"/>
      <c r="BL411" s="137"/>
      <c r="BM411" s="137"/>
      <c r="BN411" s="137"/>
      <c r="BO411" s="137"/>
      <c r="BP411" s="137"/>
      <c r="BQ411" s="137"/>
      <c r="BR411" s="137"/>
      <c r="BS411" s="137"/>
      <c r="BT411" s="137"/>
      <c r="BU411" s="137"/>
      <c r="BV411" s="137"/>
      <c r="BW411" s="137"/>
      <c r="BX411" s="137"/>
      <c r="BY411" s="137"/>
      <c r="BZ411" s="137"/>
      <c r="CA411" s="137"/>
      <c r="CB411" s="137"/>
      <c r="CC411" s="137"/>
      <c r="CD411" s="137"/>
      <c r="CE411" s="137"/>
      <c r="CF411" s="137"/>
      <c r="CG411" s="137"/>
      <c r="CH411" s="137"/>
      <c r="CI411" s="137"/>
      <c r="CJ411" s="137"/>
      <c r="CK411" s="137"/>
      <c r="CL411" s="137"/>
      <c r="CM411" s="137"/>
      <c r="CN411" s="137"/>
      <c r="CO411" s="137"/>
      <c r="CP411" s="137"/>
      <c r="CQ411" s="137"/>
      <c r="CR411" s="137"/>
      <c r="CS411" s="137"/>
      <c r="CT411" s="137"/>
      <c r="CU411" s="137"/>
      <c r="CV411" s="137"/>
      <c r="CW411" s="137"/>
      <c r="CX411" s="137"/>
      <c r="CY411" s="137"/>
      <c r="CZ411" s="137"/>
      <c r="DA411" s="137"/>
      <c r="DB411" s="137"/>
      <c r="DC411" s="137"/>
      <c r="DD411" s="137"/>
      <c r="DE411" s="137"/>
      <c r="DF411" s="137"/>
      <c r="DG411" s="137"/>
      <c r="DH411" s="137"/>
      <c r="DI411" s="137"/>
      <c r="DJ411" s="137"/>
      <c r="DK411" s="137"/>
      <c r="DL411" s="137"/>
      <c r="DM411" s="137"/>
      <c r="DN411" s="137"/>
      <c r="DO411" s="137"/>
      <c r="DP411" s="137"/>
      <c r="DQ411" s="137"/>
      <c r="DR411" s="137"/>
      <c r="DS411" s="137"/>
      <c r="DT411" s="137"/>
      <c r="DU411" s="137"/>
      <c r="DV411" s="137"/>
      <c r="DW411" s="137"/>
      <c r="DX411" s="137"/>
      <c r="DY411" s="137"/>
      <c r="DZ411" s="137"/>
      <c r="EA411" s="137"/>
      <c r="EB411" s="137"/>
      <c r="EC411" s="137"/>
      <c r="ED411" s="122"/>
      <c r="EE411" s="122"/>
      <c r="EF411" s="122"/>
      <c r="EG411" s="122"/>
      <c r="EH411" s="122"/>
      <c r="EI411" s="122"/>
      <c r="EJ411" s="122"/>
      <c r="EK411" s="122"/>
      <c r="EL411" s="122"/>
      <c r="EM411" s="122"/>
      <c r="EN411" s="122"/>
      <c r="EO411" s="122"/>
      <c r="EP411" s="122"/>
      <c r="EQ411" s="122"/>
      <c r="ER411" s="122"/>
      <c r="ES411" s="122"/>
      <c r="ET411" s="122"/>
      <c r="EU411" s="122"/>
      <c r="EV411" s="122"/>
      <c r="EW411" s="122"/>
      <c r="EX411" s="122"/>
      <c r="EY411" s="122"/>
      <c r="EZ411" s="122"/>
      <c r="FA411" s="122"/>
      <c r="FB411" s="122"/>
      <c r="FC411" s="122"/>
      <c r="FD411" s="122"/>
      <c r="FE411" s="122"/>
      <c r="FF411" s="122"/>
      <c r="FG411" s="122"/>
      <c r="FH411" s="122"/>
      <c r="FI411" s="122"/>
      <c r="FJ411" s="122"/>
      <c r="FK411" s="122"/>
      <c r="FL411" s="122"/>
      <c r="FM411" s="122"/>
      <c r="FN411" s="122"/>
      <c r="FO411" s="122"/>
      <c r="FP411" s="122"/>
      <c r="FQ411" s="122"/>
      <c r="FR411" s="122"/>
      <c r="FS411" s="122"/>
      <c r="FT411" s="122"/>
      <c r="FU411" s="122"/>
      <c r="FV411" s="122"/>
      <c r="FW411" s="122"/>
      <c r="FX411" s="122"/>
      <c r="FY411" s="122"/>
      <c r="FZ411" s="122"/>
      <c r="GA411" s="122"/>
      <c r="GB411" s="122"/>
      <c r="GC411" s="122"/>
      <c r="GD411" s="122"/>
      <c r="GE411" s="122"/>
      <c r="GF411" s="122"/>
      <c r="GG411" s="122"/>
      <c r="GH411" s="122"/>
      <c r="GI411" s="122"/>
      <c r="GJ411" s="122"/>
      <c r="GK411" s="122"/>
      <c r="GL411" s="122"/>
      <c r="GM411" s="122"/>
      <c r="GN411" s="122"/>
      <c r="GO411" s="122"/>
      <c r="GP411" s="122"/>
      <c r="GQ411" s="122"/>
      <c r="GR411" s="122"/>
      <c r="GS411" s="122"/>
      <c r="GT411" s="122"/>
      <c r="GU411" s="122"/>
      <c r="GV411" s="122"/>
      <c r="GW411" s="122"/>
      <c r="GX411" s="122"/>
      <c r="GY411" s="122"/>
      <c r="GZ411" s="122"/>
      <c r="HA411" s="122"/>
      <c r="HB411" s="122"/>
      <c r="HC411" s="122"/>
      <c r="HD411" s="122"/>
      <c r="HE411" s="122"/>
      <c r="HF411" s="122"/>
      <c r="HG411" s="122"/>
      <c r="HH411" s="122"/>
      <c r="HI411" s="122"/>
      <c r="HJ411" s="122"/>
      <c r="HK411" s="122"/>
      <c r="HL411" s="122"/>
      <c r="HM411" s="122"/>
      <c r="HN411" s="122"/>
      <c r="HO411" s="122"/>
      <c r="HP411" s="122"/>
      <c r="HQ411" s="122"/>
      <c r="HR411" s="122"/>
      <c r="HS411" s="122"/>
      <c r="HT411" s="122"/>
      <c r="HU411" s="122"/>
      <c r="HV411" s="122"/>
      <c r="HW411" s="122"/>
      <c r="HX411" s="122"/>
      <c r="HY411" s="122"/>
      <c r="HZ411" s="122"/>
      <c r="IA411" s="122"/>
      <c r="IB411" s="122"/>
      <c r="IC411" s="122"/>
      <c r="ID411" s="122"/>
      <c r="IE411" s="122"/>
      <c r="IF411" s="122"/>
      <c r="IG411" s="122"/>
      <c r="IH411" s="122"/>
      <c r="II411" s="122"/>
      <c r="IJ411" s="122"/>
      <c r="IK411" s="122"/>
      <c r="IL411" s="122"/>
      <c r="IM411" s="122"/>
      <c r="IN411" s="122"/>
      <c r="IO411" s="122"/>
      <c r="IP411" s="122"/>
      <c r="IQ411" s="122"/>
      <c r="IR411" s="122"/>
      <c r="IS411" s="122"/>
      <c r="IT411" s="122"/>
      <c r="IU411" s="122"/>
      <c r="IV411" s="122"/>
      <c r="IW411" s="122"/>
      <c r="IX411" s="122"/>
      <c r="IY411" s="122"/>
      <c r="IZ411" s="122"/>
      <c r="JA411" s="122"/>
      <c r="JB411" s="122"/>
      <c r="JC411" s="122"/>
      <c r="JD411" s="122"/>
      <c r="JE411" s="122"/>
      <c r="JF411" s="122"/>
      <c r="JG411" s="122"/>
      <c r="JH411" s="122"/>
      <c r="JI411" s="122"/>
      <c r="JJ411" s="122"/>
      <c r="JK411" s="122"/>
      <c r="JL411" s="122"/>
      <c r="JM411" s="122"/>
      <c r="JN411" s="122"/>
      <c r="JO411" s="122"/>
      <c r="JP411" s="122"/>
      <c r="JQ411" s="122"/>
      <c r="JR411" s="122"/>
      <c r="JS411" s="122"/>
      <c r="JT411" s="122"/>
      <c r="JU411" s="122"/>
      <c r="JV411" s="122"/>
      <c r="JW411" s="122"/>
      <c r="JX411" s="122"/>
      <c r="JY411" s="122"/>
      <c r="JZ411" s="122"/>
      <c r="KA411" s="122"/>
      <c r="KB411" s="122"/>
      <c r="KC411" s="122"/>
      <c r="KD411" s="122"/>
      <c r="KE411" s="122"/>
      <c r="KF411" s="122"/>
      <c r="KG411" s="122"/>
      <c r="KH411" s="122"/>
      <c r="KI411" s="122"/>
      <c r="KJ411" s="122"/>
      <c r="KK411" s="122"/>
      <c r="KL411" s="122"/>
      <c r="KM411" s="122"/>
      <c r="KN411" s="122"/>
      <c r="KO411" s="122"/>
      <c r="KP411" s="122"/>
      <c r="KQ411" s="122"/>
      <c r="KR411" s="122"/>
      <c r="KS411" s="122"/>
      <c r="KT411" s="122"/>
      <c r="KU411" s="122"/>
      <c r="KV411" s="122"/>
      <c r="KW411" s="122"/>
      <c r="KX411" s="122"/>
      <c r="KY411" s="122"/>
      <c r="KZ411" s="122"/>
      <c r="LA411" s="122"/>
      <c r="LB411" s="122"/>
      <c r="LC411" s="122"/>
      <c r="LD411" s="122"/>
      <c r="LE411" s="122"/>
      <c r="LF411" s="122"/>
      <c r="LG411" s="122"/>
      <c r="LH411" s="122"/>
      <c r="LI411" s="122"/>
      <c r="LJ411" s="122"/>
      <c r="LK411" s="122"/>
      <c r="LL411" s="122"/>
      <c r="LM411" s="122"/>
      <c r="LN411" s="122"/>
      <c r="LO411" s="122"/>
      <c r="LP411" s="122"/>
      <c r="LQ411" s="122"/>
      <c r="LR411" s="122"/>
      <c r="LS411" s="122"/>
      <c r="LT411" s="122"/>
      <c r="LU411" s="122"/>
      <c r="LV411" s="122"/>
      <c r="LW411" s="122"/>
      <c r="LX411" s="122"/>
      <c r="LY411" s="122"/>
      <c r="LZ411" s="122"/>
      <c r="MA411" s="122"/>
      <c r="MB411" s="122"/>
      <c r="MC411" s="122"/>
      <c r="MD411" s="122"/>
      <c r="ME411" s="122"/>
      <c r="MF411" s="122"/>
      <c r="MG411" s="122"/>
      <c r="MH411" s="122"/>
      <c r="MI411" s="122"/>
      <c r="MJ411" s="122"/>
      <c r="MK411" s="122"/>
      <c r="ML411" s="122"/>
      <c r="MM411" s="122"/>
      <c r="MN411" s="122"/>
      <c r="MO411" s="122"/>
      <c r="MP411" s="122"/>
      <c r="MQ411" s="122"/>
      <c r="MR411" s="122"/>
      <c r="MS411" s="122"/>
      <c r="MT411" s="122"/>
      <c r="MU411" s="122"/>
      <c r="MV411" s="122"/>
      <c r="MW411" s="122"/>
      <c r="MX411" s="122"/>
      <c r="MY411" s="122"/>
      <c r="MZ411" s="122"/>
      <c r="NA411" s="122"/>
      <c r="NB411" s="122"/>
      <c r="NC411" s="122"/>
      <c r="ND411" s="122"/>
      <c r="NE411" s="122"/>
      <c r="NF411" s="122"/>
      <c r="NG411" s="122"/>
      <c r="NH411" s="122"/>
      <c r="NI411" s="122"/>
      <c r="NJ411" s="122"/>
      <c r="NK411" s="122"/>
      <c r="NL411" s="122"/>
      <c r="NM411" s="122"/>
      <c r="NN411" s="122"/>
      <c r="NO411" s="122"/>
      <c r="NP411" s="122"/>
      <c r="NQ411" s="122"/>
      <c r="NR411" s="122"/>
      <c r="NS411" s="122"/>
      <c r="NT411" s="122"/>
      <c r="NU411" s="122"/>
      <c r="NV411" s="122"/>
      <c r="NW411" s="122"/>
      <c r="NX411" s="122"/>
      <c r="NY411" s="122"/>
      <c r="NZ411" s="122"/>
      <c r="OA411" s="122"/>
      <c r="OB411" s="122"/>
      <c r="OC411" s="122"/>
      <c r="OD411" s="122"/>
      <c r="OE411" s="122"/>
      <c r="OF411" s="122"/>
      <c r="OG411" s="122"/>
      <c r="OH411" s="122"/>
      <c r="OI411" s="122"/>
      <c r="OJ411" s="122"/>
      <c r="OK411" s="122"/>
      <c r="OL411" s="122"/>
      <c r="OM411" s="122"/>
      <c r="ON411" s="122"/>
      <c r="OO411" s="122"/>
      <c r="OP411" s="122"/>
      <c r="OQ411" s="122"/>
      <c r="OR411" s="122"/>
      <c r="OS411" s="122"/>
      <c r="OT411" s="122"/>
      <c r="OU411" s="122"/>
      <c r="OV411" s="122"/>
      <c r="OW411" s="122"/>
      <c r="OX411" s="122"/>
      <c r="OY411" s="122"/>
      <c r="OZ411" s="122"/>
      <c r="PA411" s="122"/>
      <c r="PB411" s="122"/>
      <c r="PC411" s="122"/>
      <c r="PD411" s="122"/>
      <c r="PE411" s="122"/>
      <c r="PF411" s="122"/>
      <c r="PG411" s="122"/>
      <c r="PH411" s="122"/>
      <c r="PI411" s="122"/>
      <c r="PJ411" s="122"/>
      <c r="PK411" s="122"/>
      <c r="PL411" s="122"/>
      <c r="PM411" s="122"/>
      <c r="PN411" s="122"/>
      <c r="PO411" s="122"/>
      <c r="PP411" s="122"/>
      <c r="PQ411" s="122"/>
      <c r="PR411" s="122"/>
      <c r="PS411" s="122"/>
      <c r="PT411" s="122"/>
      <c r="PU411" s="122"/>
      <c r="PV411" s="122"/>
      <c r="PW411" s="122"/>
      <c r="PX411" s="122"/>
      <c r="PY411" s="122"/>
      <c r="PZ411" s="122"/>
      <c r="QA411" s="122"/>
      <c r="QB411" s="122"/>
      <c r="QC411" s="122"/>
      <c r="QD411" s="122"/>
      <c r="QE411" s="122"/>
      <c r="QF411" s="122"/>
      <c r="QG411" s="122"/>
      <c r="QH411" s="122"/>
      <c r="QI411" s="122"/>
      <c r="QJ411" s="122"/>
      <c r="QK411" s="122"/>
      <c r="QL411" s="122"/>
      <c r="QM411" s="122"/>
      <c r="QN411" s="122"/>
      <c r="QO411" s="122"/>
      <c r="QP411" s="122"/>
      <c r="QQ411" s="122"/>
      <c r="QR411" s="122"/>
      <c r="QS411" s="122"/>
      <c r="QT411" s="122"/>
      <c r="QU411" s="122"/>
      <c r="QV411" s="122"/>
      <c r="QW411" s="122"/>
      <c r="QX411" s="122"/>
      <c r="QY411" s="122"/>
      <c r="QZ411" s="122"/>
      <c r="RA411" s="122"/>
      <c r="RB411" s="122"/>
      <c r="RC411" s="122"/>
      <c r="RD411" s="122"/>
      <c r="RE411" s="122"/>
      <c r="RF411" s="122"/>
      <c r="RG411" s="122"/>
      <c r="RH411" s="122"/>
      <c r="RI411" s="122"/>
      <c r="RJ411" s="122"/>
      <c r="RK411" s="122"/>
      <c r="RL411" s="122"/>
      <c r="RM411" s="122"/>
      <c r="RN411" s="122"/>
      <c r="RO411" s="122"/>
      <c r="RP411" s="122"/>
      <c r="RQ411" s="122"/>
      <c r="RR411" s="122"/>
      <c r="RS411" s="122"/>
      <c r="RT411" s="122"/>
      <c r="RU411" s="122"/>
      <c r="RV411" s="122"/>
      <c r="RW411" s="122"/>
      <c r="RX411" s="122"/>
      <c r="RY411" s="122"/>
      <c r="RZ411" s="122"/>
      <c r="SA411" s="122"/>
      <c r="SB411" s="122"/>
      <c r="SC411" s="122"/>
      <c r="SD411" s="122"/>
      <c r="SE411" s="122"/>
      <c r="SF411" s="122"/>
      <c r="SG411" s="122"/>
      <c r="SH411" s="122"/>
      <c r="SI411" s="122"/>
      <c r="SJ411" s="122"/>
      <c r="SK411" s="122"/>
      <c r="SL411" s="122"/>
      <c r="SM411" s="122"/>
      <c r="SN411" s="122"/>
      <c r="SO411" s="122"/>
      <c r="SP411" s="122"/>
      <c r="SQ411" s="122"/>
      <c r="SR411" s="122"/>
      <c r="SS411" s="122"/>
      <c r="ST411" s="122"/>
      <c r="SU411" s="122"/>
      <c r="SV411" s="122"/>
      <c r="SW411" s="122"/>
      <c r="SX411" s="122"/>
      <c r="SY411" s="122"/>
      <c r="SZ411" s="122"/>
      <c r="TA411" s="122"/>
      <c r="TB411" s="122"/>
      <c r="TC411" s="122"/>
      <c r="TD411" s="122"/>
      <c r="TE411" s="122"/>
      <c r="TF411" s="122"/>
      <c r="TG411" s="122"/>
      <c r="TH411" s="122"/>
      <c r="TI411" s="122"/>
      <c r="TJ411" s="122"/>
      <c r="TK411" s="122"/>
      <c r="TL411" s="122"/>
      <c r="TM411" s="122"/>
      <c r="TN411" s="122"/>
      <c r="TO411" s="122"/>
      <c r="TP411" s="122"/>
      <c r="TQ411" s="122"/>
      <c r="TR411" s="122"/>
      <c r="TS411" s="122"/>
      <c r="TT411" s="122"/>
      <c r="TU411" s="122"/>
      <c r="TV411" s="122"/>
      <c r="TW411" s="122"/>
      <c r="TX411" s="122"/>
      <c r="TY411" s="122"/>
      <c r="TZ411" s="122"/>
      <c r="UA411" s="122"/>
      <c r="UB411" s="122"/>
      <c r="UC411" s="122"/>
      <c r="UD411" s="122"/>
      <c r="UE411" s="122"/>
      <c r="UF411" s="122"/>
      <c r="UG411" s="122"/>
      <c r="UH411" s="122"/>
      <c r="UI411" s="122"/>
      <c r="UJ411" s="122"/>
      <c r="UK411" s="122"/>
      <c r="UL411" s="122"/>
      <c r="UM411" s="122"/>
      <c r="UN411" s="122"/>
      <c r="UO411" s="122"/>
      <c r="UP411" s="122"/>
      <c r="UQ411" s="122"/>
      <c r="UR411" s="122"/>
      <c r="US411" s="122"/>
      <c r="UT411" s="122"/>
      <c r="UU411" s="122"/>
      <c r="UV411" s="122"/>
      <c r="UW411" s="122"/>
      <c r="UX411" s="122"/>
      <c r="UY411" s="122"/>
      <c r="UZ411" s="122"/>
      <c r="VA411" s="122"/>
      <c r="VB411" s="122"/>
      <c r="VC411" s="122"/>
      <c r="VD411" s="122"/>
      <c r="VE411" s="122"/>
      <c r="VF411" s="122"/>
      <c r="VG411" s="122"/>
      <c r="VH411" s="122"/>
      <c r="VI411" s="122"/>
      <c r="VJ411" s="122"/>
      <c r="VK411" s="122"/>
      <c r="VL411" s="122"/>
      <c r="VM411" s="122"/>
      <c r="VN411" s="122"/>
      <c r="VO411" s="122"/>
      <c r="VP411" s="122"/>
      <c r="VQ411" s="122"/>
      <c r="VR411" s="122"/>
      <c r="VS411" s="122"/>
      <c r="VT411" s="122"/>
      <c r="VU411" s="122"/>
      <c r="VV411" s="122"/>
      <c r="VW411" s="122"/>
      <c r="VX411" s="122"/>
      <c r="VY411" s="122"/>
      <c r="VZ411" s="122"/>
      <c r="WA411" s="122"/>
      <c r="WB411" s="122"/>
      <c r="WC411" s="122"/>
      <c r="WD411" s="122"/>
      <c r="WE411" s="122"/>
      <c r="WF411" s="122"/>
      <c r="WG411" s="122"/>
      <c r="WH411" s="122"/>
      <c r="WI411" s="122"/>
      <c r="WJ411" s="122"/>
      <c r="WK411" s="122"/>
      <c r="WL411" s="122"/>
      <c r="WM411" s="122"/>
      <c r="WN411" s="122"/>
      <c r="WO411" s="122"/>
      <c r="WP411" s="122"/>
      <c r="WQ411" s="122"/>
      <c r="WR411" s="122"/>
      <c r="WS411" s="122"/>
      <c r="WT411" s="122"/>
      <c r="WU411" s="122"/>
      <c r="WV411" s="122"/>
      <c r="WW411" s="122"/>
      <c r="WX411" s="122"/>
      <c r="WY411" s="122"/>
      <c r="WZ411" s="122"/>
      <c r="XA411" s="122"/>
      <c r="XB411" s="122"/>
      <c r="XC411" s="122"/>
      <c r="XD411" s="122"/>
      <c r="XE411" s="122"/>
      <c r="XF411" s="122"/>
      <c r="XG411" s="122"/>
      <c r="XH411" s="122"/>
      <c r="XI411" s="122"/>
      <c r="XJ411" s="122"/>
      <c r="XK411" s="122"/>
      <c r="XL411" s="122"/>
      <c r="XM411" s="122"/>
      <c r="XN411" s="122"/>
      <c r="XO411" s="122"/>
      <c r="XP411" s="122"/>
      <c r="XQ411" s="122"/>
      <c r="XR411" s="122"/>
      <c r="XS411" s="122"/>
      <c r="XT411" s="122"/>
      <c r="XU411" s="122"/>
      <c r="XV411" s="122"/>
      <c r="XW411" s="122"/>
      <c r="XX411" s="122"/>
      <c r="XY411" s="122"/>
      <c r="XZ411" s="122"/>
      <c r="YA411" s="122"/>
      <c r="YB411" s="122"/>
      <c r="YC411" s="122"/>
      <c r="YD411" s="122"/>
      <c r="YE411" s="122"/>
      <c r="YF411" s="122"/>
      <c r="YG411" s="122"/>
      <c r="YH411" s="122"/>
      <c r="YI411" s="122"/>
      <c r="YJ411" s="122"/>
      <c r="YK411" s="122"/>
      <c r="YL411" s="122"/>
      <c r="YM411" s="122"/>
      <c r="YN411" s="122"/>
      <c r="YO411" s="122"/>
      <c r="YP411" s="122"/>
      <c r="YQ411" s="122"/>
      <c r="YR411" s="122"/>
      <c r="YS411" s="122"/>
      <c r="YT411" s="122"/>
      <c r="YU411" s="122"/>
      <c r="YV411" s="122"/>
      <c r="YW411" s="122"/>
      <c r="YX411" s="122"/>
      <c r="YY411" s="122"/>
      <c r="YZ411" s="122"/>
      <c r="ZA411" s="122"/>
      <c r="ZB411" s="122"/>
      <c r="ZC411" s="122"/>
      <c r="ZD411" s="122"/>
      <c r="ZE411" s="122"/>
      <c r="ZF411" s="122"/>
      <c r="ZG411" s="122"/>
      <c r="ZH411" s="122"/>
      <c r="ZI411" s="122"/>
      <c r="ZJ411" s="122"/>
      <c r="ZK411" s="122"/>
      <c r="ZL411" s="122"/>
      <c r="ZM411" s="122"/>
      <c r="ZN411" s="122"/>
      <c r="ZO411" s="122"/>
      <c r="ZP411" s="122"/>
      <c r="ZQ411" s="122"/>
      <c r="ZR411" s="122"/>
      <c r="ZS411" s="122"/>
      <c r="ZT411" s="122"/>
      <c r="ZU411" s="122"/>
      <c r="ZV411" s="122"/>
      <c r="ZW411" s="122"/>
      <c r="ZX411" s="122"/>
      <c r="ZY411" s="122"/>
      <c r="ZZ411" s="122"/>
      <c r="AAA411" s="122"/>
      <c r="AAB411" s="122"/>
      <c r="AAC411" s="122"/>
      <c r="AAD411" s="122"/>
      <c r="AAE411" s="122"/>
      <c r="AAF411" s="122"/>
      <c r="AAG411" s="122"/>
      <c r="AAH411" s="122"/>
      <c r="AAI411" s="122"/>
      <c r="AAJ411" s="122"/>
      <c r="AAK411" s="122"/>
      <c r="AAL411" s="122"/>
      <c r="AAM411" s="122"/>
      <c r="AAN411" s="122"/>
      <c r="AAO411" s="122"/>
      <c r="AAP411" s="122"/>
      <c r="AAQ411" s="122"/>
      <c r="AAR411" s="122"/>
      <c r="AAS411" s="122"/>
      <c r="AAT411" s="122"/>
      <c r="AAU411" s="122"/>
      <c r="AAV411" s="122"/>
      <c r="AAW411" s="122"/>
      <c r="AAX411" s="122"/>
      <c r="AAY411" s="122"/>
      <c r="AAZ411" s="122"/>
      <c r="ABA411" s="122"/>
      <c r="ABB411" s="122"/>
      <c r="ABC411" s="122"/>
      <c r="ABD411" s="122"/>
      <c r="ABE411" s="122"/>
      <c r="ABF411" s="122"/>
      <c r="ABG411" s="122"/>
      <c r="ABH411" s="122"/>
      <c r="ABI411" s="122"/>
      <c r="ABJ411" s="122"/>
      <c r="ABK411" s="122"/>
      <c r="ABL411" s="122"/>
      <c r="ABM411" s="122"/>
      <c r="ABN411" s="122"/>
      <c r="ABO411" s="122"/>
      <c r="ABP411" s="122"/>
      <c r="ABQ411" s="122"/>
      <c r="ABR411" s="122"/>
      <c r="ABS411" s="122"/>
      <c r="ABT411" s="122"/>
      <c r="ABU411" s="122"/>
      <c r="ABV411" s="122"/>
      <c r="ABW411" s="122"/>
      <c r="ABX411" s="122"/>
      <c r="ABY411" s="122"/>
      <c r="ABZ411" s="122"/>
      <c r="ACA411" s="122"/>
      <c r="ACB411" s="122"/>
      <c r="ACC411" s="122"/>
      <c r="ACD411" s="122"/>
      <c r="ACE411" s="122"/>
      <c r="ACF411" s="122"/>
      <c r="ACG411" s="122"/>
      <c r="ACH411" s="122"/>
      <c r="ACI411" s="122"/>
      <c r="ACJ411" s="122"/>
      <c r="ACK411" s="122"/>
      <c r="ACL411" s="122"/>
      <c r="ACM411" s="122"/>
      <c r="ACN411" s="122"/>
      <c r="ACO411" s="122"/>
      <c r="ACP411" s="122"/>
      <c r="ACQ411" s="122"/>
      <c r="ACR411" s="122"/>
      <c r="ACS411" s="122"/>
      <c r="ACT411" s="122"/>
      <c r="ACU411" s="122"/>
      <c r="ACV411" s="122"/>
      <c r="ACW411" s="122"/>
      <c r="ACX411" s="122"/>
      <c r="ACY411" s="122"/>
      <c r="ACZ411" s="122"/>
      <c r="ADA411" s="122"/>
    </row>
    <row r="412" spans="1:781" ht="39" customHeight="1" x14ac:dyDescent="0.3">
      <c r="A412" s="188">
        <v>5</v>
      </c>
      <c r="B412" s="172" t="s">
        <v>1099</v>
      </c>
      <c r="C412" s="156">
        <f>SUMIF($A$2:$A$404,"=5")/5</f>
        <v>14</v>
      </c>
      <c r="E412" s="173"/>
      <c r="F412" s="184"/>
      <c r="I412" s="144"/>
      <c r="K412" s="176"/>
      <c r="M412" s="146"/>
      <c r="O412" s="144"/>
      <c r="AB412" s="189"/>
      <c r="AC412" s="153"/>
      <c r="AD412" s="153"/>
      <c r="AE412" s="190"/>
      <c r="AF412" s="191"/>
      <c r="AK412" s="182"/>
      <c r="AL412" s="137"/>
      <c r="AM412" s="137"/>
      <c r="AN412" s="137"/>
      <c r="AO412" s="137"/>
      <c r="AP412" s="137"/>
      <c r="AQ412" s="137"/>
      <c r="AR412" s="137"/>
      <c r="AS412" s="137"/>
      <c r="AT412" s="137"/>
      <c r="AU412" s="137"/>
      <c r="AV412" s="137"/>
      <c r="AW412" s="137"/>
      <c r="AX412" s="137"/>
      <c r="AY412" s="137"/>
      <c r="AZ412" s="137"/>
      <c r="BA412" s="137"/>
      <c r="BB412" s="137"/>
      <c r="BC412" s="137"/>
      <c r="BD412" s="137"/>
      <c r="BE412" s="137"/>
      <c r="BF412" s="137"/>
      <c r="BG412" s="137"/>
      <c r="BH412" s="137"/>
      <c r="BI412" s="137"/>
      <c r="BJ412" s="137"/>
      <c r="BK412" s="137"/>
      <c r="BL412" s="137"/>
      <c r="BM412" s="137"/>
      <c r="BN412" s="137"/>
      <c r="BO412" s="137"/>
      <c r="BP412" s="137"/>
      <c r="BQ412" s="137"/>
      <c r="BR412" s="137"/>
      <c r="BS412" s="137"/>
      <c r="BT412" s="137"/>
      <c r="BU412" s="137"/>
      <c r="BV412" s="137"/>
      <c r="BW412" s="137"/>
      <c r="BX412" s="137"/>
      <c r="BY412" s="137"/>
      <c r="BZ412" s="137"/>
      <c r="CA412" s="137"/>
      <c r="CB412" s="137"/>
      <c r="CC412" s="137"/>
      <c r="CD412" s="137"/>
      <c r="CE412" s="137"/>
      <c r="CF412" s="137"/>
      <c r="CG412" s="137"/>
      <c r="CH412" s="137"/>
      <c r="CI412" s="137"/>
      <c r="CJ412" s="137"/>
      <c r="CK412" s="137"/>
      <c r="CL412" s="137"/>
      <c r="CM412" s="137"/>
      <c r="CN412" s="137"/>
      <c r="CO412" s="137"/>
      <c r="CP412" s="137"/>
      <c r="CQ412" s="137"/>
      <c r="CR412" s="137"/>
      <c r="CS412" s="137"/>
      <c r="CT412" s="137"/>
      <c r="CU412" s="137"/>
      <c r="CV412" s="137"/>
      <c r="CW412" s="137"/>
      <c r="CX412" s="137"/>
      <c r="CY412" s="137"/>
      <c r="CZ412" s="137"/>
      <c r="DA412" s="137"/>
      <c r="DB412" s="137"/>
      <c r="DC412" s="137"/>
      <c r="DD412" s="137"/>
      <c r="DE412" s="137"/>
      <c r="DF412" s="137"/>
      <c r="DG412" s="137"/>
      <c r="DH412" s="137"/>
      <c r="DI412" s="137"/>
      <c r="DJ412" s="137"/>
      <c r="DK412" s="137"/>
      <c r="DL412" s="137"/>
      <c r="DM412" s="137"/>
      <c r="DN412" s="137"/>
      <c r="DO412" s="137"/>
      <c r="DP412" s="137"/>
      <c r="DQ412" s="137"/>
      <c r="DR412" s="137"/>
      <c r="DS412" s="137"/>
      <c r="DT412" s="137"/>
      <c r="DU412" s="137"/>
      <c r="DV412" s="137"/>
      <c r="DW412" s="137"/>
      <c r="DX412" s="137"/>
      <c r="DY412" s="137"/>
      <c r="DZ412" s="137"/>
      <c r="EA412" s="137"/>
      <c r="EB412" s="137"/>
      <c r="EC412" s="137"/>
      <c r="ED412" s="122"/>
      <c r="EE412" s="122"/>
      <c r="EF412" s="122"/>
      <c r="EG412" s="122"/>
      <c r="EH412" s="122"/>
      <c r="EI412" s="122"/>
      <c r="EJ412" s="122"/>
      <c r="EK412" s="122"/>
      <c r="EL412" s="122"/>
      <c r="EM412" s="122"/>
      <c r="EN412" s="122"/>
      <c r="EO412" s="122"/>
      <c r="EP412" s="122"/>
      <c r="EQ412" s="122"/>
      <c r="ER412" s="122"/>
      <c r="ES412" s="122"/>
      <c r="ET412" s="122"/>
      <c r="EU412" s="122"/>
      <c r="EV412" s="122"/>
      <c r="EW412" s="122"/>
      <c r="EX412" s="122"/>
      <c r="EY412" s="122"/>
      <c r="EZ412" s="122"/>
      <c r="FA412" s="122"/>
      <c r="FB412" s="122"/>
      <c r="FC412" s="122"/>
      <c r="FD412" s="122"/>
      <c r="FE412" s="122"/>
      <c r="FF412" s="122"/>
      <c r="FG412" s="122"/>
      <c r="FH412" s="122"/>
      <c r="FI412" s="122"/>
      <c r="FJ412" s="122"/>
      <c r="FK412" s="122"/>
      <c r="FL412" s="122"/>
      <c r="FM412" s="122"/>
      <c r="FN412" s="122"/>
      <c r="FO412" s="122"/>
      <c r="FP412" s="122"/>
      <c r="FQ412" s="122"/>
      <c r="FR412" s="122"/>
      <c r="FS412" s="122"/>
      <c r="FT412" s="122"/>
      <c r="FU412" s="122"/>
      <c r="FV412" s="122"/>
      <c r="FW412" s="122"/>
      <c r="FX412" s="122"/>
      <c r="FY412" s="122"/>
      <c r="FZ412" s="122"/>
      <c r="GA412" s="122"/>
      <c r="GB412" s="122"/>
      <c r="GC412" s="122"/>
      <c r="GD412" s="122"/>
      <c r="GE412" s="122"/>
      <c r="GF412" s="122"/>
      <c r="GG412" s="122"/>
      <c r="GH412" s="122"/>
      <c r="GI412" s="122"/>
      <c r="GJ412" s="122"/>
      <c r="GK412" s="122"/>
      <c r="GL412" s="122"/>
      <c r="GM412" s="122"/>
      <c r="GN412" s="122"/>
      <c r="GO412" s="122"/>
      <c r="GP412" s="122"/>
      <c r="GQ412" s="122"/>
      <c r="GR412" s="122"/>
      <c r="GS412" s="122"/>
      <c r="GT412" s="122"/>
      <c r="GU412" s="122"/>
      <c r="GV412" s="122"/>
      <c r="GW412" s="122"/>
      <c r="GX412" s="122"/>
      <c r="GY412" s="122"/>
      <c r="GZ412" s="122"/>
      <c r="HA412" s="122"/>
      <c r="HB412" s="122"/>
      <c r="HC412" s="122"/>
      <c r="HD412" s="122"/>
      <c r="HE412" s="122"/>
      <c r="HF412" s="122"/>
      <c r="HG412" s="122"/>
      <c r="HH412" s="122"/>
      <c r="HI412" s="122"/>
      <c r="HJ412" s="122"/>
      <c r="HK412" s="122"/>
      <c r="HL412" s="122"/>
      <c r="HM412" s="122"/>
      <c r="HN412" s="122"/>
      <c r="HO412" s="122"/>
      <c r="HP412" s="122"/>
      <c r="HQ412" s="122"/>
      <c r="HR412" s="122"/>
      <c r="HS412" s="122"/>
      <c r="HT412" s="122"/>
      <c r="HU412" s="122"/>
      <c r="HV412" s="122"/>
      <c r="HW412" s="122"/>
      <c r="HX412" s="122"/>
      <c r="HY412" s="122"/>
      <c r="HZ412" s="122"/>
      <c r="IA412" s="122"/>
      <c r="IB412" s="122"/>
      <c r="IC412" s="122"/>
      <c r="ID412" s="122"/>
      <c r="IE412" s="122"/>
      <c r="IF412" s="122"/>
      <c r="IG412" s="122"/>
      <c r="IH412" s="122"/>
      <c r="II412" s="122"/>
      <c r="IJ412" s="122"/>
      <c r="IK412" s="122"/>
      <c r="IL412" s="122"/>
      <c r="IM412" s="122"/>
      <c r="IN412" s="122"/>
      <c r="IO412" s="122"/>
      <c r="IP412" s="122"/>
      <c r="IQ412" s="122"/>
      <c r="IR412" s="122"/>
      <c r="IS412" s="122"/>
      <c r="IT412" s="122"/>
      <c r="IU412" s="122"/>
      <c r="IV412" s="122"/>
      <c r="IW412" s="122"/>
      <c r="IX412" s="122"/>
      <c r="IY412" s="122"/>
      <c r="IZ412" s="122"/>
      <c r="JA412" s="122"/>
      <c r="JB412" s="122"/>
      <c r="JC412" s="122"/>
      <c r="JD412" s="122"/>
      <c r="JE412" s="122"/>
      <c r="JF412" s="122"/>
      <c r="JG412" s="122"/>
      <c r="JH412" s="122"/>
      <c r="JI412" s="122"/>
      <c r="JJ412" s="122"/>
      <c r="JK412" s="122"/>
      <c r="JL412" s="122"/>
      <c r="JM412" s="122"/>
      <c r="JN412" s="122"/>
      <c r="JO412" s="122"/>
      <c r="JP412" s="122"/>
      <c r="JQ412" s="122"/>
      <c r="JR412" s="122"/>
      <c r="JS412" s="122"/>
      <c r="JT412" s="122"/>
      <c r="JU412" s="122"/>
      <c r="JV412" s="122"/>
      <c r="JW412" s="122"/>
      <c r="JX412" s="122"/>
      <c r="JY412" s="122"/>
      <c r="JZ412" s="122"/>
      <c r="KA412" s="122"/>
      <c r="KB412" s="122"/>
      <c r="KC412" s="122"/>
      <c r="KD412" s="122"/>
      <c r="KE412" s="122"/>
      <c r="KF412" s="122"/>
      <c r="KG412" s="122"/>
      <c r="KH412" s="122"/>
      <c r="KI412" s="122"/>
      <c r="KJ412" s="122"/>
      <c r="KK412" s="122"/>
      <c r="KL412" s="122"/>
      <c r="KM412" s="122"/>
      <c r="KN412" s="122"/>
      <c r="KO412" s="122"/>
      <c r="KP412" s="122"/>
      <c r="KQ412" s="122"/>
      <c r="KR412" s="122"/>
      <c r="KS412" s="122"/>
      <c r="KT412" s="122"/>
      <c r="KU412" s="122"/>
      <c r="KV412" s="122"/>
      <c r="KW412" s="122"/>
      <c r="KX412" s="122"/>
      <c r="KY412" s="122"/>
      <c r="KZ412" s="122"/>
      <c r="LA412" s="122"/>
      <c r="LB412" s="122"/>
      <c r="LC412" s="122"/>
      <c r="LD412" s="122"/>
      <c r="LE412" s="122"/>
      <c r="LF412" s="122"/>
      <c r="LG412" s="122"/>
      <c r="LH412" s="122"/>
      <c r="LI412" s="122"/>
      <c r="LJ412" s="122"/>
      <c r="LK412" s="122"/>
      <c r="LL412" s="122"/>
      <c r="LM412" s="122"/>
      <c r="LN412" s="122"/>
      <c r="LO412" s="122"/>
      <c r="LP412" s="122"/>
      <c r="LQ412" s="122"/>
      <c r="LR412" s="122"/>
      <c r="LS412" s="122"/>
      <c r="LT412" s="122"/>
      <c r="LU412" s="122"/>
      <c r="LV412" s="122"/>
      <c r="LW412" s="122"/>
      <c r="LX412" s="122"/>
      <c r="LY412" s="122"/>
      <c r="LZ412" s="122"/>
      <c r="MA412" s="122"/>
      <c r="MB412" s="122"/>
      <c r="MC412" s="122"/>
      <c r="MD412" s="122"/>
      <c r="ME412" s="122"/>
      <c r="MF412" s="122"/>
      <c r="MG412" s="122"/>
      <c r="MH412" s="122"/>
      <c r="MI412" s="122"/>
      <c r="MJ412" s="122"/>
      <c r="MK412" s="122"/>
      <c r="ML412" s="122"/>
      <c r="MM412" s="122"/>
      <c r="MN412" s="122"/>
      <c r="MO412" s="122"/>
      <c r="MP412" s="122"/>
      <c r="MQ412" s="122"/>
      <c r="MR412" s="122"/>
      <c r="MS412" s="122"/>
      <c r="MT412" s="122"/>
      <c r="MU412" s="122"/>
      <c r="MV412" s="122"/>
      <c r="MW412" s="122"/>
      <c r="MX412" s="122"/>
      <c r="MY412" s="122"/>
      <c r="MZ412" s="122"/>
      <c r="NA412" s="122"/>
      <c r="NB412" s="122"/>
      <c r="NC412" s="122"/>
      <c r="ND412" s="122"/>
      <c r="NE412" s="122"/>
      <c r="NF412" s="122"/>
      <c r="NG412" s="122"/>
      <c r="NH412" s="122"/>
      <c r="NI412" s="122"/>
      <c r="NJ412" s="122"/>
      <c r="NK412" s="122"/>
      <c r="NL412" s="122"/>
      <c r="NM412" s="122"/>
      <c r="NN412" s="122"/>
      <c r="NO412" s="122"/>
      <c r="NP412" s="122"/>
      <c r="NQ412" s="122"/>
      <c r="NR412" s="122"/>
      <c r="NS412" s="122"/>
      <c r="NT412" s="122"/>
      <c r="NU412" s="122"/>
      <c r="NV412" s="122"/>
      <c r="NW412" s="122"/>
      <c r="NX412" s="122"/>
      <c r="NY412" s="122"/>
      <c r="NZ412" s="122"/>
      <c r="OA412" s="122"/>
      <c r="OB412" s="122"/>
      <c r="OC412" s="122"/>
      <c r="OD412" s="122"/>
      <c r="OE412" s="122"/>
      <c r="OF412" s="122"/>
      <c r="OG412" s="122"/>
      <c r="OH412" s="122"/>
      <c r="OI412" s="122"/>
      <c r="OJ412" s="122"/>
      <c r="OK412" s="122"/>
      <c r="OL412" s="122"/>
      <c r="OM412" s="122"/>
      <c r="ON412" s="122"/>
      <c r="OO412" s="122"/>
      <c r="OP412" s="122"/>
      <c r="OQ412" s="122"/>
      <c r="OR412" s="122"/>
      <c r="OS412" s="122"/>
      <c r="OT412" s="122"/>
      <c r="OU412" s="122"/>
      <c r="OV412" s="122"/>
      <c r="OW412" s="122"/>
      <c r="OX412" s="122"/>
      <c r="OY412" s="122"/>
      <c r="OZ412" s="122"/>
      <c r="PA412" s="122"/>
      <c r="PB412" s="122"/>
      <c r="PC412" s="122"/>
      <c r="PD412" s="122"/>
      <c r="PE412" s="122"/>
      <c r="PF412" s="122"/>
      <c r="PG412" s="122"/>
      <c r="PH412" s="122"/>
      <c r="PI412" s="122"/>
      <c r="PJ412" s="122"/>
      <c r="PK412" s="122"/>
      <c r="PL412" s="122"/>
      <c r="PM412" s="122"/>
      <c r="PN412" s="122"/>
      <c r="PO412" s="122"/>
      <c r="PP412" s="122"/>
      <c r="PQ412" s="122"/>
      <c r="PR412" s="122"/>
      <c r="PS412" s="122"/>
      <c r="PT412" s="122"/>
      <c r="PU412" s="122"/>
      <c r="PV412" s="122"/>
      <c r="PW412" s="122"/>
      <c r="PX412" s="122"/>
      <c r="PY412" s="122"/>
      <c r="PZ412" s="122"/>
      <c r="QA412" s="122"/>
      <c r="QB412" s="122"/>
      <c r="QC412" s="122"/>
      <c r="QD412" s="122"/>
      <c r="QE412" s="122"/>
      <c r="QF412" s="122"/>
      <c r="QG412" s="122"/>
      <c r="QH412" s="122"/>
      <c r="QI412" s="122"/>
      <c r="QJ412" s="122"/>
      <c r="QK412" s="122"/>
      <c r="QL412" s="122"/>
      <c r="QM412" s="122"/>
      <c r="QN412" s="122"/>
      <c r="QO412" s="122"/>
      <c r="QP412" s="122"/>
      <c r="QQ412" s="122"/>
      <c r="QR412" s="122"/>
      <c r="QS412" s="122"/>
      <c r="QT412" s="122"/>
      <c r="QU412" s="122"/>
      <c r="QV412" s="122"/>
      <c r="QW412" s="122"/>
      <c r="QX412" s="122"/>
      <c r="QY412" s="122"/>
      <c r="QZ412" s="122"/>
      <c r="RA412" s="122"/>
      <c r="RB412" s="122"/>
      <c r="RC412" s="122"/>
      <c r="RD412" s="122"/>
      <c r="RE412" s="122"/>
      <c r="RF412" s="122"/>
      <c r="RG412" s="122"/>
      <c r="RH412" s="122"/>
      <c r="RI412" s="122"/>
      <c r="RJ412" s="122"/>
      <c r="RK412" s="122"/>
      <c r="RL412" s="122"/>
      <c r="RM412" s="122"/>
      <c r="RN412" s="122"/>
      <c r="RO412" s="122"/>
      <c r="RP412" s="122"/>
      <c r="RQ412" s="122"/>
      <c r="RR412" s="122"/>
      <c r="RS412" s="122"/>
      <c r="RT412" s="122"/>
      <c r="RU412" s="122"/>
      <c r="RV412" s="122"/>
      <c r="RW412" s="122"/>
      <c r="RX412" s="122"/>
      <c r="RY412" s="122"/>
      <c r="RZ412" s="122"/>
      <c r="SA412" s="122"/>
      <c r="SB412" s="122"/>
      <c r="SC412" s="122"/>
      <c r="SD412" s="122"/>
      <c r="SE412" s="122"/>
      <c r="SF412" s="122"/>
      <c r="SG412" s="122"/>
      <c r="SH412" s="122"/>
      <c r="SI412" s="122"/>
      <c r="SJ412" s="122"/>
      <c r="SK412" s="122"/>
      <c r="SL412" s="122"/>
      <c r="SM412" s="122"/>
      <c r="SN412" s="122"/>
      <c r="SO412" s="122"/>
      <c r="SP412" s="122"/>
      <c r="SQ412" s="122"/>
      <c r="SR412" s="122"/>
      <c r="SS412" s="122"/>
      <c r="ST412" s="122"/>
      <c r="SU412" s="122"/>
      <c r="SV412" s="122"/>
      <c r="SW412" s="122"/>
      <c r="SX412" s="122"/>
      <c r="SY412" s="122"/>
      <c r="SZ412" s="122"/>
      <c r="TA412" s="122"/>
      <c r="TB412" s="122"/>
      <c r="TC412" s="122"/>
      <c r="TD412" s="122"/>
      <c r="TE412" s="122"/>
      <c r="TF412" s="122"/>
      <c r="TG412" s="122"/>
      <c r="TH412" s="122"/>
      <c r="TI412" s="122"/>
      <c r="TJ412" s="122"/>
      <c r="TK412" s="122"/>
      <c r="TL412" s="122"/>
      <c r="TM412" s="122"/>
      <c r="TN412" s="122"/>
      <c r="TO412" s="122"/>
      <c r="TP412" s="122"/>
      <c r="TQ412" s="122"/>
      <c r="TR412" s="122"/>
      <c r="TS412" s="122"/>
      <c r="TT412" s="122"/>
      <c r="TU412" s="122"/>
      <c r="TV412" s="122"/>
      <c r="TW412" s="122"/>
      <c r="TX412" s="122"/>
      <c r="TY412" s="122"/>
      <c r="TZ412" s="122"/>
      <c r="UA412" s="122"/>
      <c r="UB412" s="122"/>
      <c r="UC412" s="122"/>
      <c r="UD412" s="122"/>
      <c r="UE412" s="122"/>
      <c r="UF412" s="122"/>
      <c r="UG412" s="122"/>
      <c r="UH412" s="122"/>
      <c r="UI412" s="122"/>
      <c r="UJ412" s="122"/>
      <c r="UK412" s="122"/>
      <c r="UL412" s="122"/>
      <c r="UM412" s="122"/>
      <c r="UN412" s="122"/>
      <c r="UO412" s="122"/>
      <c r="UP412" s="122"/>
      <c r="UQ412" s="122"/>
      <c r="UR412" s="122"/>
      <c r="US412" s="122"/>
      <c r="UT412" s="122"/>
      <c r="UU412" s="122"/>
      <c r="UV412" s="122"/>
      <c r="UW412" s="122"/>
      <c r="UX412" s="122"/>
      <c r="UY412" s="122"/>
      <c r="UZ412" s="122"/>
      <c r="VA412" s="122"/>
      <c r="VB412" s="122"/>
      <c r="VC412" s="122"/>
      <c r="VD412" s="122"/>
      <c r="VE412" s="122"/>
      <c r="VF412" s="122"/>
      <c r="VG412" s="122"/>
      <c r="VH412" s="122"/>
      <c r="VI412" s="122"/>
      <c r="VJ412" s="122"/>
      <c r="VK412" s="122"/>
      <c r="VL412" s="122"/>
      <c r="VM412" s="122"/>
      <c r="VN412" s="122"/>
      <c r="VO412" s="122"/>
      <c r="VP412" s="122"/>
      <c r="VQ412" s="122"/>
      <c r="VR412" s="122"/>
      <c r="VS412" s="122"/>
      <c r="VT412" s="122"/>
      <c r="VU412" s="122"/>
      <c r="VV412" s="122"/>
      <c r="VW412" s="122"/>
      <c r="VX412" s="122"/>
      <c r="VY412" s="122"/>
      <c r="VZ412" s="122"/>
      <c r="WA412" s="122"/>
      <c r="WB412" s="122"/>
      <c r="WC412" s="122"/>
      <c r="WD412" s="122"/>
      <c r="WE412" s="122"/>
      <c r="WF412" s="122"/>
      <c r="WG412" s="122"/>
      <c r="WH412" s="122"/>
      <c r="WI412" s="122"/>
      <c r="WJ412" s="122"/>
      <c r="WK412" s="122"/>
      <c r="WL412" s="122"/>
      <c r="WM412" s="122"/>
      <c r="WN412" s="122"/>
      <c r="WO412" s="122"/>
      <c r="WP412" s="122"/>
      <c r="WQ412" s="122"/>
      <c r="WR412" s="122"/>
      <c r="WS412" s="122"/>
      <c r="WT412" s="122"/>
      <c r="WU412" s="122"/>
      <c r="WV412" s="122"/>
      <c r="WW412" s="122"/>
      <c r="WX412" s="122"/>
      <c r="WY412" s="122"/>
      <c r="WZ412" s="122"/>
      <c r="XA412" s="122"/>
      <c r="XB412" s="122"/>
      <c r="XC412" s="122"/>
      <c r="XD412" s="122"/>
      <c r="XE412" s="122"/>
      <c r="XF412" s="122"/>
      <c r="XG412" s="122"/>
      <c r="XH412" s="122"/>
      <c r="XI412" s="122"/>
      <c r="XJ412" s="122"/>
      <c r="XK412" s="122"/>
      <c r="XL412" s="122"/>
      <c r="XM412" s="122"/>
      <c r="XN412" s="122"/>
      <c r="XO412" s="122"/>
      <c r="XP412" s="122"/>
      <c r="XQ412" s="122"/>
      <c r="XR412" s="122"/>
      <c r="XS412" s="122"/>
      <c r="XT412" s="122"/>
      <c r="XU412" s="122"/>
      <c r="XV412" s="122"/>
      <c r="XW412" s="122"/>
      <c r="XX412" s="122"/>
      <c r="XY412" s="122"/>
      <c r="XZ412" s="122"/>
      <c r="YA412" s="122"/>
      <c r="YB412" s="122"/>
      <c r="YC412" s="122"/>
      <c r="YD412" s="122"/>
      <c r="YE412" s="122"/>
      <c r="YF412" s="122"/>
      <c r="YG412" s="122"/>
      <c r="YH412" s="122"/>
      <c r="YI412" s="122"/>
      <c r="YJ412" s="122"/>
      <c r="YK412" s="122"/>
      <c r="YL412" s="122"/>
      <c r="YM412" s="122"/>
      <c r="YN412" s="122"/>
      <c r="YO412" s="122"/>
      <c r="YP412" s="122"/>
      <c r="YQ412" s="122"/>
      <c r="YR412" s="122"/>
      <c r="YS412" s="122"/>
      <c r="YT412" s="122"/>
      <c r="YU412" s="122"/>
      <c r="YV412" s="122"/>
      <c r="YW412" s="122"/>
      <c r="YX412" s="122"/>
      <c r="YY412" s="122"/>
      <c r="YZ412" s="122"/>
      <c r="ZA412" s="122"/>
      <c r="ZB412" s="122"/>
      <c r="ZC412" s="122"/>
      <c r="ZD412" s="122"/>
      <c r="ZE412" s="122"/>
      <c r="ZF412" s="122"/>
      <c r="ZG412" s="122"/>
      <c r="ZH412" s="122"/>
      <c r="ZI412" s="122"/>
      <c r="ZJ412" s="122"/>
      <c r="ZK412" s="122"/>
      <c r="ZL412" s="122"/>
      <c r="ZM412" s="122"/>
      <c r="ZN412" s="122"/>
      <c r="ZO412" s="122"/>
      <c r="ZP412" s="122"/>
      <c r="ZQ412" s="122"/>
      <c r="ZR412" s="122"/>
      <c r="ZS412" s="122"/>
      <c r="ZT412" s="122"/>
      <c r="ZU412" s="122"/>
      <c r="ZV412" s="122"/>
      <c r="ZW412" s="122"/>
      <c r="ZX412" s="122"/>
      <c r="ZY412" s="122"/>
      <c r="ZZ412" s="122"/>
      <c r="AAA412" s="122"/>
      <c r="AAB412" s="122"/>
      <c r="AAC412" s="122"/>
      <c r="AAD412" s="122"/>
      <c r="AAE412" s="122"/>
      <c r="AAF412" s="122"/>
      <c r="AAG412" s="122"/>
      <c r="AAH412" s="122"/>
      <c r="AAI412" s="122"/>
      <c r="AAJ412" s="122"/>
      <c r="AAK412" s="122"/>
      <c r="AAL412" s="122"/>
      <c r="AAM412" s="122"/>
      <c r="AAN412" s="122"/>
      <c r="AAO412" s="122"/>
      <c r="AAP412" s="122"/>
      <c r="AAQ412" s="122"/>
      <c r="AAR412" s="122"/>
      <c r="AAS412" s="122"/>
      <c r="AAT412" s="122"/>
      <c r="AAU412" s="122"/>
      <c r="AAV412" s="122"/>
      <c r="AAW412" s="122"/>
      <c r="AAX412" s="122"/>
      <c r="AAY412" s="122"/>
      <c r="AAZ412" s="122"/>
      <c r="ABA412" s="122"/>
      <c r="ABB412" s="122"/>
      <c r="ABC412" s="122"/>
      <c r="ABD412" s="122"/>
      <c r="ABE412" s="122"/>
      <c r="ABF412" s="122"/>
      <c r="ABG412" s="122"/>
      <c r="ABH412" s="122"/>
      <c r="ABI412" s="122"/>
      <c r="ABJ412" s="122"/>
      <c r="ABK412" s="122"/>
      <c r="ABL412" s="122"/>
      <c r="ABM412" s="122"/>
      <c r="ABN412" s="122"/>
      <c r="ABO412" s="122"/>
      <c r="ABP412" s="122"/>
      <c r="ABQ412" s="122"/>
      <c r="ABR412" s="122"/>
      <c r="ABS412" s="122"/>
      <c r="ABT412" s="122"/>
      <c r="ABU412" s="122"/>
      <c r="ABV412" s="122"/>
      <c r="ABW412" s="122"/>
      <c r="ABX412" s="122"/>
      <c r="ABY412" s="122"/>
      <c r="ABZ412" s="122"/>
      <c r="ACA412" s="122"/>
      <c r="ACB412" s="122"/>
      <c r="ACC412" s="122"/>
      <c r="ACD412" s="122"/>
      <c r="ACE412" s="122"/>
      <c r="ACF412" s="122"/>
      <c r="ACG412" s="122"/>
      <c r="ACH412" s="122"/>
      <c r="ACI412" s="122"/>
      <c r="ACJ412" s="122"/>
      <c r="ACK412" s="122"/>
      <c r="ACL412" s="122"/>
      <c r="ACM412" s="122"/>
      <c r="ACN412" s="122"/>
      <c r="ACO412" s="122"/>
      <c r="ACP412" s="122"/>
      <c r="ACQ412" s="122"/>
      <c r="ACR412" s="122"/>
      <c r="ACS412" s="122"/>
      <c r="ACT412" s="122"/>
      <c r="ACU412" s="122"/>
      <c r="ACV412" s="122"/>
      <c r="ACW412" s="122"/>
      <c r="ACX412" s="122"/>
      <c r="ACY412" s="122"/>
      <c r="ACZ412" s="122"/>
      <c r="ADA412" s="122"/>
    </row>
    <row r="413" spans="1:781" ht="15" customHeight="1" x14ac:dyDescent="0.3">
      <c r="A413" s="192"/>
      <c r="B413" s="193"/>
      <c r="C413" s="156" t="s">
        <v>1100</v>
      </c>
      <c r="E413" s="117"/>
      <c r="F413" s="174"/>
      <c r="I413" s="194"/>
      <c r="J413" s="194"/>
      <c r="K413" s="174"/>
      <c r="M413" s="146"/>
      <c r="O413" s="144"/>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c r="AY413" s="137"/>
      <c r="AZ413" s="137"/>
      <c r="BA413" s="137"/>
      <c r="BB413" s="137"/>
      <c r="BC413" s="137"/>
      <c r="BD413" s="137"/>
      <c r="BE413" s="137"/>
      <c r="BF413" s="137"/>
      <c r="BG413" s="137"/>
      <c r="BH413" s="137"/>
      <c r="BI413" s="137"/>
      <c r="BJ413" s="137"/>
      <c r="BK413" s="137"/>
      <c r="BL413" s="137"/>
      <c r="BM413" s="137"/>
      <c r="BN413" s="137"/>
      <c r="BO413" s="137"/>
      <c r="BP413" s="137"/>
      <c r="BQ413" s="137"/>
      <c r="BR413" s="137"/>
      <c r="BS413" s="137"/>
      <c r="BT413" s="137"/>
      <c r="BU413" s="137"/>
      <c r="BV413" s="137"/>
      <c r="BW413" s="137"/>
      <c r="BX413" s="137"/>
      <c r="BY413" s="137"/>
      <c r="BZ413" s="137"/>
      <c r="CA413" s="137"/>
      <c r="CB413" s="137"/>
      <c r="CC413" s="137"/>
      <c r="CD413" s="137"/>
      <c r="CE413" s="137"/>
      <c r="CF413" s="137"/>
      <c r="CG413" s="137"/>
      <c r="CH413" s="137"/>
      <c r="CI413" s="137"/>
      <c r="CJ413" s="137"/>
      <c r="CK413" s="137"/>
      <c r="CL413" s="137"/>
      <c r="CM413" s="137"/>
      <c r="CN413" s="137"/>
      <c r="CO413" s="137"/>
      <c r="CP413" s="137"/>
      <c r="CQ413" s="137"/>
      <c r="CR413" s="137"/>
      <c r="CS413" s="137"/>
      <c r="CT413" s="137"/>
      <c r="CU413" s="137"/>
      <c r="CV413" s="137"/>
      <c r="CW413" s="137"/>
      <c r="CX413" s="137"/>
      <c r="CY413" s="137"/>
      <c r="CZ413" s="137"/>
      <c r="DA413" s="137"/>
      <c r="DB413" s="137"/>
      <c r="DC413" s="137"/>
      <c r="DD413" s="137"/>
      <c r="DE413" s="137"/>
      <c r="DF413" s="137"/>
      <c r="DG413" s="137"/>
      <c r="DH413" s="137"/>
      <c r="DI413" s="137"/>
      <c r="DJ413" s="137"/>
      <c r="DK413" s="137"/>
      <c r="DL413" s="137"/>
      <c r="DM413" s="137"/>
      <c r="DN413" s="137"/>
      <c r="DO413" s="137"/>
      <c r="DP413" s="137"/>
      <c r="DQ413" s="137"/>
      <c r="DR413" s="137"/>
      <c r="DS413" s="137"/>
      <c r="DT413" s="137"/>
      <c r="DU413" s="137"/>
      <c r="DV413" s="137"/>
      <c r="DW413" s="137"/>
      <c r="DX413" s="137"/>
      <c r="DY413" s="137"/>
      <c r="DZ413" s="137"/>
      <c r="EA413" s="137"/>
      <c r="EB413" s="137"/>
      <c r="EC413" s="137"/>
      <c r="ED413" s="122"/>
      <c r="EE413" s="122"/>
      <c r="EF413" s="122"/>
      <c r="EG413" s="122"/>
      <c r="EH413" s="122"/>
      <c r="EI413" s="122"/>
      <c r="EJ413" s="122"/>
      <c r="EK413" s="122"/>
      <c r="EL413" s="122"/>
      <c r="EM413" s="122"/>
      <c r="EN413" s="122"/>
      <c r="EO413" s="122"/>
      <c r="EP413" s="122"/>
      <c r="EQ413" s="122"/>
      <c r="ER413" s="122"/>
      <c r="ES413" s="122"/>
      <c r="ET413" s="122"/>
      <c r="EU413" s="122"/>
      <c r="EV413" s="122"/>
      <c r="EW413" s="122"/>
      <c r="EX413" s="122"/>
      <c r="EY413" s="122"/>
      <c r="EZ413" s="122"/>
      <c r="FA413" s="122"/>
      <c r="FB413" s="122"/>
      <c r="FC413" s="122"/>
      <c r="FD413" s="122"/>
      <c r="FE413" s="122"/>
      <c r="FF413" s="122"/>
      <c r="FG413" s="122"/>
      <c r="FH413" s="122"/>
      <c r="FI413" s="122"/>
      <c r="FJ413" s="122"/>
      <c r="FK413" s="122"/>
      <c r="FL413" s="122"/>
      <c r="FM413" s="122"/>
      <c r="FN413" s="122"/>
      <c r="FO413" s="122"/>
      <c r="FP413" s="122"/>
      <c r="FQ413" s="122"/>
      <c r="FR413" s="122"/>
      <c r="FS413" s="122"/>
      <c r="FT413" s="122"/>
      <c r="FU413" s="122"/>
      <c r="FV413" s="122"/>
      <c r="FW413" s="122"/>
      <c r="FX413" s="122"/>
      <c r="FY413" s="122"/>
      <c r="FZ413" s="122"/>
      <c r="GA413" s="122"/>
      <c r="GB413" s="122"/>
      <c r="GC413" s="122"/>
      <c r="GD413" s="122"/>
      <c r="GE413" s="122"/>
      <c r="GF413" s="122"/>
      <c r="GG413" s="122"/>
      <c r="GH413" s="122"/>
      <c r="GI413" s="122"/>
      <c r="GJ413" s="122"/>
      <c r="GK413" s="122"/>
      <c r="GL413" s="122"/>
      <c r="GM413" s="122"/>
      <c r="GN413" s="122"/>
      <c r="GO413" s="122"/>
      <c r="GP413" s="122"/>
      <c r="GQ413" s="122"/>
      <c r="GR413" s="122"/>
      <c r="GS413" s="122"/>
      <c r="GT413" s="122"/>
      <c r="GU413" s="122"/>
      <c r="GV413" s="122"/>
      <c r="GW413" s="122"/>
      <c r="GX413" s="122"/>
      <c r="GY413" s="122"/>
      <c r="GZ413" s="122"/>
      <c r="HA413" s="122"/>
      <c r="HB413" s="122"/>
      <c r="HC413" s="122"/>
      <c r="HD413" s="122"/>
      <c r="HE413" s="122"/>
      <c r="HF413" s="122"/>
      <c r="HG413" s="122"/>
      <c r="HH413" s="122"/>
      <c r="HI413" s="122"/>
      <c r="HJ413" s="122"/>
      <c r="HK413" s="122"/>
      <c r="HL413" s="122"/>
      <c r="HM413" s="122"/>
      <c r="HN413" s="122"/>
      <c r="HO413" s="122"/>
      <c r="HP413" s="122"/>
      <c r="HQ413" s="122"/>
      <c r="HR413" s="122"/>
      <c r="HS413" s="122"/>
      <c r="HT413" s="122"/>
      <c r="HU413" s="122"/>
      <c r="HV413" s="122"/>
      <c r="HW413" s="122"/>
      <c r="HX413" s="122"/>
      <c r="HY413" s="122"/>
      <c r="HZ413" s="122"/>
      <c r="IA413" s="122"/>
      <c r="IB413" s="122"/>
      <c r="IC413" s="122"/>
      <c r="ID413" s="122"/>
      <c r="IE413" s="122"/>
      <c r="IF413" s="122"/>
      <c r="IG413" s="122"/>
      <c r="IH413" s="122"/>
      <c r="II413" s="122"/>
      <c r="IJ413" s="122"/>
      <c r="IK413" s="122"/>
      <c r="IL413" s="122"/>
      <c r="IM413" s="122"/>
      <c r="IN413" s="122"/>
      <c r="IO413" s="122"/>
      <c r="IP413" s="122"/>
      <c r="IQ413" s="122"/>
      <c r="IR413" s="122"/>
      <c r="IS413" s="122"/>
      <c r="IT413" s="122"/>
      <c r="IU413" s="122"/>
      <c r="IV413" s="122"/>
      <c r="IW413" s="122"/>
      <c r="IX413" s="122"/>
      <c r="IY413" s="122"/>
      <c r="IZ413" s="122"/>
      <c r="JA413" s="122"/>
      <c r="JB413" s="122"/>
      <c r="JC413" s="122"/>
      <c r="JD413" s="122"/>
      <c r="JE413" s="122"/>
      <c r="JF413" s="122"/>
      <c r="JG413" s="122"/>
      <c r="JH413" s="122"/>
      <c r="JI413" s="122"/>
      <c r="JJ413" s="122"/>
      <c r="JK413" s="122"/>
      <c r="JL413" s="122"/>
      <c r="JM413" s="122"/>
      <c r="JN413" s="122"/>
      <c r="JO413" s="122"/>
      <c r="JP413" s="122"/>
      <c r="JQ413" s="122"/>
      <c r="JR413" s="122"/>
      <c r="JS413" s="122"/>
      <c r="JT413" s="122"/>
      <c r="JU413" s="122"/>
      <c r="JV413" s="122"/>
      <c r="JW413" s="122"/>
      <c r="JX413" s="122"/>
      <c r="JY413" s="122"/>
      <c r="JZ413" s="122"/>
      <c r="KA413" s="122"/>
      <c r="KB413" s="122"/>
      <c r="KC413" s="122"/>
      <c r="KD413" s="122"/>
      <c r="KE413" s="122"/>
      <c r="KF413" s="122"/>
      <c r="KG413" s="122"/>
      <c r="KH413" s="122"/>
      <c r="KI413" s="122"/>
      <c r="KJ413" s="122"/>
      <c r="KK413" s="122"/>
      <c r="KL413" s="122"/>
      <c r="KM413" s="122"/>
      <c r="KN413" s="122"/>
      <c r="KO413" s="122"/>
      <c r="KP413" s="122"/>
      <c r="KQ413" s="122"/>
      <c r="KR413" s="122"/>
      <c r="KS413" s="122"/>
      <c r="KT413" s="122"/>
      <c r="KU413" s="122"/>
      <c r="KV413" s="122"/>
      <c r="KW413" s="122"/>
      <c r="KX413" s="122"/>
      <c r="KY413" s="122"/>
      <c r="KZ413" s="122"/>
      <c r="LA413" s="122"/>
      <c r="LB413" s="122"/>
      <c r="LC413" s="122"/>
      <c r="LD413" s="122"/>
      <c r="LE413" s="122"/>
      <c r="LF413" s="122"/>
      <c r="LG413" s="122"/>
      <c r="LH413" s="122"/>
      <c r="LI413" s="122"/>
      <c r="LJ413" s="122"/>
      <c r="LK413" s="122"/>
      <c r="LL413" s="122"/>
      <c r="LM413" s="122"/>
      <c r="LN413" s="122"/>
      <c r="LO413" s="122"/>
      <c r="LP413" s="122"/>
      <c r="LQ413" s="122"/>
      <c r="LR413" s="122"/>
      <c r="LS413" s="122"/>
      <c r="LT413" s="122"/>
      <c r="LU413" s="122"/>
      <c r="LV413" s="122"/>
      <c r="LW413" s="122"/>
      <c r="LX413" s="122"/>
      <c r="LY413" s="122"/>
      <c r="LZ413" s="122"/>
      <c r="MA413" s="122"/>
      <c r="MB413" s="122"/>
      <c r="MC413" s="122"/>
      <c r="MD413" s="122"/>
      <c r="ME413" s="122"/>
      <c r="MF413" s="122"/>
      <c r="MG413" s="122"/>
      <c r="MH413" s="122"/>
      <c r="MI413" s="122"/>
      <c r="MJ413" s="122"/>
      <c r="MK413" s="122"/>
      <c r="ML413" s="122"/>
      <c r="MM413" s="122"/>
      <c r="MN413" s="122"/>
      <c r="MO413" s="122"/>
      <c r="MP413" s="122"/>
      <c r="MQ413" s="122"/>
      <c r="MR413" s="122"/>
      <c r="MS413" s="122"/>
      <c r="MT413" s="122"/>
      <c r="MU413" s="122"/>
      <c r="MV413" s="122"/>
      <c r="MW413" s="122"/>
      <c r="MX413" s="122"/>
      <c r="MY413" s="122"/>
      <c r="MZ413" s="122"/>
      <c r="NA413" s="122"/>
      <c r="NB413" s="122"/>
      <c r="NC413" s="122"/>
      <c r="ND413" s="122"/>
      <c r="NE413" s="122"/>
      <c r="NF413" s="122"/>
      <c r="NG413" s="122"/>
      <c r="NH413" s="122"/>
      <c r="NI413" s="122"/>
      <c r="NJ413" s="122"/>
      <c r="NK413" s="122"/>
      <c r="NL413" s="122"/>
      <c r="NM413" s="122"/>
      <c r="NN413" s="122"/>
      <c r="NO413" s="122"/>
      <c r="NP413" s="122"/>
      <c r="NQ413" s="122"/>
      <c r="NR413" s="122"/>
      <c r="NS413" s="122"/>
      <c r="NT413" s="122"/>
      <c r="NU413" s="122"/>
      <c r="NV413" s="122"/>
      <c r="NW413" s="122"/>
      <c r="NX413" s="122"/>
      <c r="NY413" s="122"/>
      <c r="NZ413" s="122"/>
      <c r="OA413" s="122"/>
      <c r="OB413" s="122"/>
      <c r="OC413" s="122"/>
      <c r="OD413" s="122"/>
      <c r="OE413" s="122"/>
      <c r="OF413" s="122"/>
      <c r="OG413" s="122"/>
      <c r="OH413" s="122"/>
      <c r="OI413" s="122"/>
      <c r="OJ413" s="122"/>
      <c r="OK413" s="122"/>
      <c r="OL413" s="122"/>
      <c r="OM413" s="122"/>
      <c r="ON413" s="122"/>
      <c r="OO413" s="122"/>
      <c r="OP413" s="122"/>
      <c r="OQ413" s="122"/>
      <c r="OR413" s="122"/>
      <c r="OS413" s="122"/>
      <c r="OT413" s="122"/>
      <c r="OU413" s="122"/>
      <c r="OV413" s="122"/>
      <c r="OW413" s="122"/>
      <c r="OX413" s="122"/>
      <c r="OY413" s="122"/>
      <c r="OZ413" s="122"/>
      <c r="PA413" s="122"/>
      <c r="PB413" s="122"/>
      <c r="PC413" s="122"/>
      <c r="PD413" s="122"/>
      <c r="PE413" s="122"/>
      <c r="PF413" s="122"/>
      <c r="PG413" s="122"/>
      <c r="PH413" s="122"/>
      <c r="PI413" s="122"/>
      <c r="PJ413" s="122"/>
      <c r="PK413" s="122"/>
      <c r="PL413" s="122"/>
      <c r="PM413" s="122"/>
      <c r="PN413" s="122"/>
      <c r="PO413" s="122"/>
      <c r="PP413" s="122"/>
      <c r="PQ413" s="122"/>
      <c r="PR413" s="122"/>
      <c r="PS413" s="122"/>
      <c r="PT413" s="122"/>
      <c r="PU413" s="122"/>
      <c r="PV413" s="122"/>
      <c r="PW413" s="122"/>
      <c r="PX413" s="122"/>
      <c r="PY413" s="122"/>
      <c r="PZ413" s="122"/>
      <c r="QA413" s="122"/>
      <c r="QB413" s="122"/>
      <c r="QC413" s="122"/>
      <c r="QD413" s="122"/>
      <c r="QE413" s="122"/>
      <c r="QF413" s="122"/>
      <c r="QG413" s="122"/>
      <c r="QH413" s="122"/>
      <c r="QI413" s="122"/>
      <c r="QJ413" s="122"/>
      <c r="QK413" s="122"/>
      <c r="QL413" s="122"/>
      <c r="QM413" s="122"/>
      <c r="QN413" s="122"/>
      <c r="QO413" s="122"/>
      <c r="QP413" s="122"/>
      <c r="QQ413" s="122"/>
      <c r="QR413" s="122"/>
      <c r="QS413" s="122"/>
      <c r="QT413" s="122"/>
      <c r="QU413" s="122"/>
      <c r="QV413" s="122"/>
      <c r="QW413" s="122"/>
      <c r="QX413" s="122"/>
      <c r="QY413" s="122"/>
      <c r="QZ413" s="122"/>
      <c r="RA413" s="122"/>
      <c r="RB413" s="122"/>
      <c r="RC413" s="122"/>
      <c r="RD413" s="122"/>
      <c r="RE413" s="122"/>
      <c r="RF413" s="122"/>
      <c r="RG413" s="122"/>
      <c r="RH413" s="122"/>
      <c r="RI413" s="122"/>
      <c r="RJ413" s="122"/>
      <c r="RK413" s="122"/>
      <c r="RL413" s="122"/>
      <c r="RM413" s="122"/>
      <c r="RN413" s="122"/>
      <c r="RO413" s="122"/>
      <c r="RP413" s="122"/>
      <c r="RQ413" s="122"/>
      <c r="RR413" s="122"/>
      <c r="RS413" s="122"/>
      <c r="RT413" s="122"/>
      <c r="RU413" s="122"/>
      <c r="RV413" s="122"/>
      <c r="RW413" s="122"/>
      <c r="RX413" s="122"/>
      <c r="RY413" s="122"/>
      <c r="RZ413" s="122"/>
      <c r="SA413" s="122"/>
      <c r="SB413" s="122"/>
      <c r="SC413" s="122"/>
      <c r="SD413" s="122"/>
      <c r="SE413" s="122"/>
      <c r="SF413" s="122"/>
      <c r="SG413" s="122"/>
      <c r="SH413" s="122"/>
      <c r="SI413" s="122"/>
      <c r="SJ413" s="122"/>
      <c r="SK413" s="122"/>
      <c r="SL413" s="122"/>
      <c r="SM413" s="122"/>
      <c r="SN413" s="122"/>
      <c r="SO413" s="122"/>
      <c r="SP413" s="122"/>
      <c r="SQ413" s="122"/>
      <c r="SR413" s="122"/>
      <c r="SS413" s="122"/>
      <c r="ST413" s="122"/>
      <c r="SU413" s="122"/>
      <c r="SV413" s="122"/>
      <c r="SW413" s="122"/>
      <c r="SX413" s="122"/>
      <c r="SY413" s="122"/>
      <c r="SZ413" s="122"/>
      <c r="TA413" s="122"/>
      <c r="TB413" s="122"/>
      <c r="TC413" s="122"/>
      <c r="TD413" s="122"/>
      <c r="TE413" s="122"/>
      <c r="TF413" s="122"/>
      <c r="TG413" s="122"/>
      <c r="TH413" s="122"/>
      <c r="TI413" s="122"/>
      <c r="TJ413" s="122"/>
      <c r="TK413" s="122"/>
      <c r="TL413" s="122"/>
      <c r="TM413" s="122"/>
      <c r="TN413" s="122"/>
      <c r="TO413" s="122"/>
      <c r="TP413" s="122"/>
      <c r="TQ413" s="122"/>
      <c r="TR413" s="122"/>
      <c r="TS413" s="122"/>
      <c r="TT413" s="122"/>
      <c r="TU413" s="122"/>
      <c r="TV413" s="122"/>
      <c r="TW413" s="122"/>
      <c r="TX413" s="122"/>
      <c r="TY413" s="122"/>
      <c r="TZ413" s="122"/>
      <c r="UA413" s="122"/>
      <c r="UB413" s="122"/>
      <c r="UC413" s="122"/>
      <c r="UD413" s="122"/>
      <c r="UE413" s="122"/>
      <c r="UF413" s="122"/>
      <c r="UG413" s="122"/>
      <c r="UH413" s="122"/>
      <c r="UI413" s="122"/>
      <c r="UJ413" s="122"/>
      <c r="UK413" s="122"/>
      <c r="UL413" s="122"/>
      <c r="UM413" s="122"/>
      <c r="UN413" s="122"/>
      <c r="UO413" s="122"/>
      <c r="UP413" s="122"/>
      <c r="UQ413" s="122"/>
      <c r="UR413" s="122"/>
      <c r="US413" s="122"/>
      <c r="UT413" s="122"/>
      <c r="UU413" s="122"/>
      <c r="UV413" s="122"/>
      <c r="UW413" s="122"/>
      <c r="UX413" s="122"/>
      <c r="UY413" s="122"/>
      <c r="UZ413" s="122"/>
      <c r="VA413" s="122"/>
      <c r="VB413" s="122"/>
      <c r="VC413" s="122"/>
      <c r="VD413" s="122"/>
      <c r="VE413" s="122"/>
      <c r="VF413" s="122"/>
      <c r="VG413" s="122"/>
      <c r="VH413" s="122"/>
      <c r="VI413" s="122"/>
      <c r="VJ413" s="122"/>
      <c r="VK413" s="122"/>
      <c r="VL413" s="122"/>
      <c r="VM413" s="122"/>
      <c r="VN413" s="122"/>
      <c r="VO413" s="122"/>
      <c r="VP413" s="122"/>
      <c r="VQ413" s="122"/>
      <c r="VR413" s="122"/>
      <c r="VS413" s="122"/>
      <c r="VT413" s="122"/>
      <c r="VU413" s="122"/>
      <c r="VV413" s="122"/>
      <c r="VW413" s="122"/>
      <c r="VX413" s="122"/>
      <c r="VY413" s="122"/>
      <c r="VZ413" s="122"/>
      <c r="WA413" s="122"/>
      <c r="WB413" s="122"/>
      <c r="WC413" s="122"/>
      <c r="WD413" s="122"/>
      <c r="WE413" s="122"/>
      <c r="WF413" s="122"/>
      <c r="WG413" s="122"/>
      <c r="WH413" s="122"/>
      <c r="WI413" s="122"/>
      <c r="WJ413" s="122"/>
      <c r="WK413" s="122"/>
      <c r="WL413" s="122"/>
      <c r="WM413" s="122"/>
      <c r="WN413" s="122"/>
      <c r="WO413" s="122"/>
      <c r="WP413" s="122"/>
      <c r="WQ413" s="122"/>
      <c r="WR413" s="122"/>
      <c r="WS413" s="122"/>
      <c r="WT413" s="122"/>
      <c r="WU413" s="122"/>
      <c r="WV413" s="122"/>
      <c r="WW413" s="122"/>
      <c r="WX413" s="122"/>
      <c r="WY413" s="122"/>
      <c r="WZ413" s="122"/>
      <c r="XA413" s="122"/>
      <c r="XB413" s="122"/>
      <c r="XC413" s="122"/>
      <c r="XD413" s="122"/>
      <c r="XE413" s="122"/>
      <c r="XF413" s="122"/>
      <c r="XG413" s="122"/>
      <c r="XH413" s="122"/>
      <c r="XI413" s="122"/>
      <c r="XJ413" s="122"/>
      <c r="XK413" s="122"/>
      <c r="XL413" s="122"/>
      <c r="XM413" s="122"/>
      <c r="XN413" s="122"/>
      <c r="XO413" s="122"/>
      <c r="XP413" s="122"/>
      <c r="XQ413" s="122"/>
      <c r="XR413" s="122"/>
      <c r="XS413" s="122"/>
      <c r="XT413" s="122"/>
      <c r="XU413" s="122"/>
      <c r="XV413" s="122"/>
      <c r="XW413" s="122"/>
      <c r="XX413" s="122"/>
      <c r="XY413" s="122"/>
      <c r="XZ413" s="122"/>
      <c r="YA413" s="122"/>
      <c r="YB413" s="122"/>
      <c r="YC413" s="122"/>
      <c r="YD413" s="122"/>
      <c r="YE413" s="122"/>
      <c r="YF413" s="122"/>
      <c r="YG413" s="122"/>
      <c r="YH413" s="122"/>
      <c r="YI413" s="122"/>
      <c r="YJ413" s="122"/>
      <c r="YK413" s="122"/>
      <c r="YL413" s="122"/>
      <c r="YM413" s="122"/>
      <c r="YN413" s="122"/>
      <c r="YO413" s="122"/>
      <c r="YP413" s="122"/>
      <c r="YQ413" s="122"/>
      <c r="YR413" s="122"/>
      <c r="YS413" s="122"/>
      <c r="YT413" s="122"/>
      <c r="YU413" s="122"/>
      <c r="YV413" s="122"/>
      <c r="YW413" s="122"/>
      <c r="YX413" s="122"/>
      <c r="YY413" s="122"/>
      <c r="YZ413" s="122"/>
      <c r="ZA413" s="122"/>
      <c r="ZB413" s="122"/>
      <c r="ZC413" s="122"/>
      <c r="ZD413" s="122"/>
      <c r="ZE413" s="122"/>
      <c r="ZF413" s="122"/>
      <c r="ZG413" s="122"/>
      <c r="ZH413" s="122"/>
      <c r="ZI413" s="122"/>
      <c r="ZJ413" s="122"/>
      <c r="ZK413" s="122"/>
      <c r="ZL413" s="122"/>
      <c r="ZM413" s="122"/>
      <c r="ZN413" s="122"/>
      <c r="ZO413" s="122"/>
      <c r="ZP413" s="122"/>
      <c r="ZQ413" s="122"/>
      <c r="ZR413" s="122"/>
      <c r="ZS413" s="122"/>
      <c r="ZT413" s="122"/>
      <c r="ZU413" s="122"/>
      <c r="ZV413" s="122"/>
      <c r="ZW413" s="122"/>
      <c r="ZX413" s="122"/>
      <c r="ZY413" s="122"/>
      <c r="ZZ413" s="122"/>
      <c r="AAA413" s="122"/>
      <c r="AAB413" s="122"/>
      <c r="AAC413" s="122"/>
      <c r="AAD413" s="122"/>
      <c r="AAE413" s="122"/>
      <c r="AAF413" s="122"/>
      <c r="AAG413" s="122"/>
      <c r="AAH413" s="122"/>
      <c r="AAI413" s="122"/>
      <c r="AAJ413" s="122"/>
      <c r="AAK413" s="122"/>
      <c r="AAL413" s="122"/>
      <c r="AAM413" s="122"/>
      <c r="AAN413" s="122"/>
      <c r="AAO413" s="122"/>
      <c r="AAP413" s="122"/>
      <c r="AAQ413" s="122"/>
      <c r="AAR413" s="122"/>
      <c r="AAS413" s="122"/>
      <c r="AAT413" s="122"/>
      <c r="AAU413" s="122"/>
      <c r="AAV413" s="122"/>
      <c r="AAW413" s="122"/>
      <c r="AAX413" s="122"/>
      <c r="AAY413" s="122"/>
      <c r="AAZ413" s="122"/>
      <c r="ABA413" s="122"/>
      <c r="ABB413" s="122"/>
      <c r="ABC413" s="122"/>
      <c r="ABD413" s="122"/>
      <c r="ABE413" s="122"/>
      <c r="ABF413" s="122"/>
      <c r="ABG413" s="122"/>
      <c r="ABH413" s="122"/>
      <c r="ABI413" s="122"/>
      <c r="ABJ413" s="122"/>
      <c r="ABK413" s="122"/>
      <c r="ABL413" s="122"/>
      <c r="ABM413" s="122"/>
      <c r="ABN413" s="122"/>
      <c r="ABO413" s="122"/>
      <c r="ABP413" s="122"/>
      <c r="ABQ413" s="122"/>
      <c r="ABR413" s="122"/>
      <c r="ABS413" s="122"/>
      <c r="ABT413" s="122"/>
      <c r="ABU413" s="122"/>
      <c r="ABV413" s="122"/>
      <c r="ABW413" s="122"/>
      <c r="ABX413" s="122"/>
      <c r="ABY413" s="122"/>
      <c r="ABZ413" s="122"/>
      <c r="ACA413" s="122"/>
      <c r="ACB413" s="122"/>
      <c r="ACC413" s="122"/>
      <c r="ACD413" s="122"/>
      <c r="ACE413" s="122"/>
      <c r="ACF413" s="122"/>
      <c r="ACG413" s="122"/>
      <c r="ACH413" s="122"/>
      <c r="ACI413" s="122"/>
      <c r="ACJ413" s="122"/>
      <c r="ACK413" s="122"/>
      <c r="ACL413" s="122"/>
      <c r="ACM413" s="122"/>
      <c r="ACN413" s="122"/>
      <c r="ACO413" s="122"/>
      <c r="ACP413" s="122"/>
      <c r="ACQ413" s="122"/>
      <c r="ACR413" s="122"/>
      <c r="ACS413" s="122"/>
      <c r="ACT413" s="122"/>
      <c r="ACU413" s="122"/>
      <c r="ACV413" s="122"/>
      <c r="ACW413" s="122"/>
      <c r="ACX413" s="122"/>
      <c r="ACY413" s="122"/>
      <c r="ACZ413" s="122"/>
      <c r="ADA413" s="122"/>
    </row>
    <row r="414" spans="1:781" s="196" customFormat="1" ht="15" customHeight="1" x14ac:dyDescent="0.3">
      <c r="A414" s="195"/>
      <c r="C414" s="156">
        <f>SUM(C408:C413)</f>
        <v>399</v>
      </c>
      <c r="G414" s="145"/>
      <c r="H414" s="197" t="s">
        <v>1101</v>
      </c>
      <c r="I414" s="198" t="s">
        <v>1102</v>
      </c>
      <c r="J414" s="199" t="s">
        <v>1103</v>
      </c>
      <c r="K414" s="174"/>
      <c r="M414" s="146"/>
      <c r="N414" s="145"/>
      <c r="O414" s="144"/>
      <c r="P414" s="200"/>
      <c r="Q414" s="201"/>
      <c r="R414" s="150"/>
      <c r="S414" s="151"/>
      <c r="T414" s="65"/>
      <c r="U414" s="65"/>
      <c r="V414" s="65"/>
      <c r="W414" s="65"/>
      <c r="X414" s="65"/>
      <c r="Y414" s="65"/>
      <c r="Z414" s="65"/>
      <c r="AA414" s="65"/>
      <c r="AB414" s="1"/>
      <c r="AC414" s="137"/>
      <c r="AD414" s="137"/>
      <c r="AE414" s="137"/>
      <c r="AF414" s="137"/>
      <c r="AG414" s="137"/>
      <c r="AH414" s="137"/>
      <c r="AI414" s="137"/>
      <c r="AJ414" s="137"/>
      <c r="AK414" s="137"/>
      <c r="AL414" s="137"/>
      <c r="AM414" s="137"/>
      <c r="AN414" s="137"/>
      <c r="AO414" s="137"/>
      <c r="AP414" s="137"/>
      <c r="AQ414" s="137"/>
      <c r="AR414" s="137"/>
      <c r="AS414" s="137"/>
      <c r="AT414" s="137"/>
      <c r="AU414" s="137"/>
      <c r="AV414" s="137"/>
      <c r="AW414" s="137"/>
      <c r="AX414" s="137"/>
      <c r="AY414" s="137"/>
      <c r="AZ414" s="137"/>
      <c r="BA414" s="137"/>
      <c r="BB414" s="137"/>
      <c r="BC414" s="137"/>
      <c r="BD414" s="137"/>
      <c r="BE414" s="137"/>
      <c r="BF414" s="137"/>
      <c r="BG414" s="137"/>
      <c r="BH414" s="137"/>
      <c r="BI414" s="137"/>
      <c r="BJ414" s="137"/>
      <c r="BK414" s="137"/>
      <c r="BL414" s="137"/>
      <c r="BM414" s="137"/>
      <c r="BN414" s="137"/>
      <c r="BO414" s="137"/>
      <c r="BP414" s="137"/>
      <c r="BQ414" s="137"/>
      <c r="BR414" s="137"/>
      <c r="BS414" s="137"/>
      <c r="BT414" s="137"/>
      <c r="BU414" s="137"/>
      <c r="BV414" s="137"/>
      <c r="BW414" s="137"/>
      <c r="BX414" s="137"/>
      <c r="BY414" s="137"/>
      <c r="BZ414" s="137"/>
      <c r="CA414" s="137"/>
      <c r="CB414" s="137"/>
      <c r="CC414" s="137"/>
      <c r="CD414" s="137"/>
      <c r="CE414" s="137"/>
      <c r="CF414" s="137"/>
      <c r="CG414" s="137"/>
      <c r="CH414" s="137"/>
      <c r="CI414" s="137"/>
      <c r="CJ414" s="137"/>
      <c r="CK414" s="137"/>
      <c r="CL414" s="137"/>
      <c r="CM414" s="137"/>
      <c r="CN414" s="137"/>
      <c r="CO414" s="137"/>
      <c r="CP414" s="137"/>
      <c r="CQ414" s="137"/>
      <c r="CR414" s="137"/>
      <c r="CS414" s="137"/>
      <c r="CT414" s="137"/>
      <c r="CU414" s="137"/>
      <c r="CV414" s="137"/>
      <c r="CW414" s="137"/>
      <c r="CX414" s="137"/>
      <c r="CY414" s="137"/>
      <c r="CZ414" s="137"/>
      <c r="DA414" s="137"/>
      <c r="DB414" s="137"/>
      <c r="DC414" s="137"/>
      <c r="DD414" s="137"/>
      <c r="DE414" s="137"/>
      <c r="DF414" s="137"/>
      <c r="DG414" s="137"/>
      <c r="DH414" s="137"/>
      <c r="DI414" s="137"/>
      <c r="DJ414" s="137"/>
      <c r="DK414" s="137"/>
      <c r="DL414" s="137"/>
      <c r="DM414" s="137"/>
      <c r="DN414" s="137"/>
      <c r="DO414" s="137"/>
      <c r="DP414" s="137"/>
      <c r="DQ414" s="137"/>
      <c r="DR414" s="137"/>
      <c r="DS414" s="137"/>
      <c r="DT414" s="137"/>
      <c r="DU414" s="137"/>
      <c r="DV414" s="137"/>
      <c r="DW414" s="137"/>
      <c r="DX414" s="137"/>
      <c r="DY414" s="137"/>
      <c r="DZ414" s="137"/>
      <c r="EA414" s="137"/>
      <c r="EB414" s="137"/>
      <c r="EC414" s="137"/>
    </row>
    <row r="415" spans="1:781" ht="15" customHeight="1" x14ac:dyDescent="0.3">
      <c r="A415" s="202"/>
      <c r="B415" s="203"/>
      <c r="C415" s="204"/>
      <c r="D415" s="205"/>
      <c r="E415" s="206"/>
      <c r="F415" s="207"/>
      <c r="G415" s="207"/>
      <c r="H415" s="207"/>
      <c r="I415" s="122"/>
      <c r="J415" s="205"/>
      <c r="K415" s="207"/>
      <c r="L415" s="208"/>
      <c r="M415" s="209"/>
      <c r="N415" s="210"/>
      <c r="O415" s="211"/>
      <c r="P415" s="212"/>
      <c r="Q415" s="213"/>
      <c r="R415" s="214"/>
      <c r="S415" s="215"/>
      <c r="T415" s="204"/>
      <c r="U415" s="204"/>
      <c r="V415" s="204"/>
      <c r="W415" s="204"/>
      <c r="X415" s="204"/>
      <c r="Y415" s="204"/>
      <c r="Z415" s="204"/>
      <c r="AA415" s="204"/>
      <c r="AB415" s="121"/>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2"/>
      <c r="EI415" s="122"/>
      <c r="EJ415" s="122"/>
      <c r="EK415" s="122"/>
      <c r="EL415" s="122"/>
      <c r="EM415" s="122"/>
      <c r="EN415" s="122"/>
      <c r="EO415" s="122"/>
      <c r="EP415" s="122"/>
      <c r="EQ415" s="122"/>
      <c r="ER415" s="122"/>
      <c r="ES415" s="122"/>
      <c r="ET415" s="122"/>
      <c r="EU415" s="122"/>
      <c r="EV415" s="122"/>
      <c r="EW415" s="122"/>
      <c r="EX415" s="122"/>
      <c r="EY415" s="122"/>
      <c r="EZ415" s="122"/>
      <c r="FA415" s="122"/>
      <c r="FB415" s="122"/>
      <c r="FC415" s="122"/>
      <c r="FD415" s="122"/>
      <c r="FE415" s="122"/>
      <c r="FF415" s="122"/>
      <c r="FG415" s="122"/>
      <c r="FH415" s="122"/>
      <c r="FI415" s="122"/>
      <c r="FJ415" s="122"/>
      <c r="FK415" s="122"/>
      <c r="FL415" s="122"/>
      <c r="FM415" s="122"/>
      <c r="FN415" s="122"/>
      <c r="FO415" s="122"/>
      <c r="FP415" s="122"/>
      <c r="FQ415" s="122"/>
      <c r="FR415" s="122"/>
      <c r="FS415" s="122"/>
      <c r="FT415" s="122"/>
      <c r="FU415" s="122"/>
      <c r="FV415" s="122"/>
      <c r="FW415" s="122"/>
      <c r="FX415" s="122"/>
      <c r="FY415" s="122"/>
      <c r="FZ415" s="122"/>
      <c r="GA415" s="122"/>
      <c r="GB415" s="122"/>
      <c r="GC415" s="122"/>
      <c r="GD415" s="122"/>
      <c r="GE415" s="122"/>
      <c r="GF415" s="122"/>
      <c r="GG415" s="122"/>
      <c r="GH415" s="122"/>
      <c r="GI415" s="122"/>
      <c r="GJ415" s="122"/>
      <c r="GK415" s="122"/>
      <c r="GL415" s="122"/>
      <c r="GM415" s="122"/>
      <c r="GN415" s="122"/>
      <c r="GO415" s="122"/>
      <c r="GP415" s="122"/>
      <c r="GQ415" s="122"/>
      <c r="GR415" s="122"/>
      <c r="GS415" s="122"/>
      <c r="GT415" s="122"/>
      <c r="GU415" s="122"/>
      <c r="GV415" s="122"/>
      <c r="GW415" s="122"/>
      <c r="GX415" s="122"/>
      <c r="GY415" s="122"/>
      <c r="GZ415" s="122"/>
      <c r="HA415" s="122"/>
      <c r="HB415" s="122"/>
      <c r="HC415" s="122"/>
      <c r="HD415" s="122"/>
      <c r="HE415" s="122"/>
      <c r="HF415" s="122"/>
      <c r="HG415" s="122"/>
      <c r="HH415" s="122"/>
      <c r="HI415" s="122"/>
      <c r="HJ415" s="122"/>
      <c r="HK415" s="122"/>
      <c r="HL415" s="122"/>
      <c r="HM415" s="122"/>
      <c r="HN415" s="122"/>
      <c r="HO415" s="122"/>
      <c r="HP415" s="122"/>
      <c r="HQ415" s="122"/>
      <c r="HR415" s="122"/>
      <c r="HS415" s="122"/>
      <c r="HT415" s="122"/>
      <c r="HU415" s="122"/>
      <c r="HV415" s="122"/>
      <c r="HW415" s="122"/>
      <c r="HX415" s="122"/>
      <c r="HY415" s="122"/>
      <c r="HZ415" s="122"/>
      <c r="IA415" s="122"/>
      <c r="IB415" s="122"/>
      <c r="IC415" s="122"/>
      <c r="ID415" s="122"/>
      <c r="IE415" s="122"/>
      <c r="IF415" s="122"/>
      <c r="IG415" s="122"/>
      <c r="IH415" s="122"/>
      <c r="II415" s="122"/>
      <c r="IJ415" s="122"/>
      <c r="IK415" s="122"/>
      <c r="IL415" s="122"/>
      <c r="IM415" s="122"/>
      <c r="IN415" s="122"/>
      <c r="IO415" s="122"/>
      <c r="IP415" s="122"/>
      <c r="IQ415" s="122"/>
      <c r="IR415" s="122"/>
      <c r="IS415" s="122"/>
      <c r="IT415" s="122"/>
      <c r="IU415" s="122"/>
      <c r="IV415" s="122"/>
      <c r="IW415" s="122"/>
      <c r="IX415" s="122"/>
      <c r="IY415" s="122"/>
      <c r="IZ415" s="122"/>
      <c r="JA415" s="122"/>
      <c r="JB415" s="122"/>
      <c r="JC415" s="122"/>
      <c r="JD415" s="122"/>
      <c r="JE415" s="122"/>
      <c r="JF415" s="122"/>
      <c r="JG415" s="122"/>
      <c r="JH415" s="122"/>
      <c r="JI415" s="122"/>
      <c r="JJ415" s="122"/>
      <c r="JK415" s="122"/>
      <c r="JL415" s="122"/>
      <c r="JM415" s="122"/>
      <c r="JN415" s="122"/>
      <c r="JO415" s="122"/>
      <c r="JP415" s="122"/>
      <c r="JQ415" s="122"/>
      <c r="JR415" s="122"/>
      <c r="JS415" s="122"/>
      <c r="JT415" s="122"/>
      <c r="JU415" s="122"/>
      <c r="JV415" s="122"/>
      <c r="JW415" s="122"/>
      <c r="JX415" s="122"/>
      <c r="JY415" s="122"/>
      <c r="JZ415" s="122"/>
      <c r="KA415" s="122"/>
      <c r="KB415" s="122"/>
      <c r="KC415" s="122"/>
      <c r="KD415" s="122"/>
      <c r="KE415" s="122"/>
      <c r="KF415" s="122"/>
      <c r="KG415" s="122"/>
      <c r="KH415" s="122"/>
      <c r="KI415" s="122"/>
      <c r="KJ415" s="122"/>
      <c r="KK415" s="122"/>
      <c r="KL415" s="122"/>
      <c r="KM415" s="122"/>
      <c r="KN415" s="122"/>
      <c r="KO415" s="122"/>
      <c r="KP415" s="122"/>
      <c r="KQ415" s="122"/>
      <c r="KR415" s="122"/>
      <c r="KS415" s="122"/>
      <c r="KT415" s="122"/>
      <c r="KU415" s="122"/>
      <c r="KV415" s="122"/>
      <c r="KW415" s="122"/>
      <c r="KX415" s="122"/>
      <c r="KY415" s="122"/>
      <c r="KZ415" s="122"/>
      <c r="LA415" s="122"/>
      <c r="LB415" s="122"/>
      <c r="LC415" s="122"/>
      <c r="LD415" s="122"/>
      <c r="LE415" s="122"/>
      <c r="LF415" s="122"/>
      <c r="LG415" s="122"/>
      <c r="LH415" s="122"/>
      <c r="LI415" s="122"/>
      <c r="LJ415" s="122"/>
      <c r="LK415" s="122"/>
      <c r="LL415" s="122"/>
      <c r="LM415" s="122"/>
      <c r="LN415" s="122"/>
      <c r="LO415" s="122"/>
      <c r="LP415" s="122"/>
      <c r="LQ415" s="122"/>
      <c r="LR415" s="122"/>
      <c r="LS415" s="122"/>
      <c r="LT415" s="122"/>
      <c r="LU415" s="122"/>
      <c r="LV415" s="122"/>
      <c r="LW415" s="122"/>
      <c r="LX415" s="122"/>
      <c r="LY415" s="122"/>
      <c r="LZ415" s="122"/>
      <c r="MA415" s="122"/>
      <c r="MB415" s="122"/>
      <c r="MC415" s="122"/>
      <c r="MD415" s="122"/>
      <c r="ME415" s="122"/>
      <c r="MF415" s="122"/>
      <c r="MG415" s="122"/>
      <c r="MH415" s="122"/>
      <c r="MI415" s="122"/>
      <c r="MJ415" s="122"/>
      <c r="MK415" s="122"/>
      <c r="ML415" s="122"/>
      <c r="MM415" s="122"/>
      <c r="MN415" s="122"/>
      <c r="MO415" s="122"/>
      <c r="MP415" s="122"/>
      <c r="MQ415" s="122"/>
      <c r="MR415" s="122"/>
      <c r="MS415" s="122"/>
      <c r="MT415" s="122"/>
      <c r="MU415" s="122"/>
      <c r="MV415" s="122"/>
      <c r="MW415" s="122"/>
      <c r="MX415" s="122"/>
      <c r="MY415" s="122"/>
      <c r="MZ415" s="122"/>
      <c r="NA415" s="122"/>
      <c r="NB415" s="122"/>
      <c r="NC415" s="122"/>
      <c r="ND415" s="122"/>
      <c r="NE415" s="122"/>
      <c r="NF415" s="122"/>
      <c r="NG415" s="122"/>
      <c r="NH415" s="122"/>
      <c r="NI415" s="122"/>
      <c r="NJ415" s="122"/>
      <c r="NK415" s="122"/>
      <c r="NL415" s="122"/>
      <c r="NM415" s="122"/>
      <c r="NN415" s="122"/>
      <c r="NO415" s="122"/>
      <c r="NP415" s="122"/>
      <c r="NQ415" s="122"/>
      <c r="NR415" s="122"/>
      <c r="NS415" s="122"/>
      <c r="NT415" s="122"/>
      <c r="NU415" s="122"/>
      <c r="NV415" s="122"/>
      <c r="NW415" s="122"/>
      <c r="NX415" s="122"/>
      <c r="NY415" s="122"/>
      <c r="NZ415" s="122"/>
      <c r="OA415" s="122"/>
      <c r="OB415" s="122"/>
      <c r="OC415" s="122"/>
      <c r="OD415" s="122"/>
      <c r="OE415" s="122"/>
      <c r="OF415" s="122"/>
      <c r="OG415" s="122"/>
      <c r="OH415" s="122"/>
      <c r="OI415" s="122"/>
      <c r="OJ415" s="122"/>
      <c r="OK415" s="122"/>
      <c r="OL415" s="122"/>
      <c r="OM415" s="122"/>
      <c r="ON415" s="122"/>
      <c r="OO415" s="122"/>
      <c r="OP415" s="122"/>
      <c r="OQ415" s="122"/>
      <c r="OR415" s="122"/>
      <c r="OS415" s="122"/>
      <c r="OT415" s="122"/>
      <c r="OU415" s="122"/>
      <c r="OV415" s="122"/>
      <c r="OW415" s="122"/>
      <c r="OX415" s="122"/>
      <c r="OY415" s="122"/>
      <c r="OZ415" s="122"/>
      <c r="PA415" s="122"/>
      <c r="PB415" s="122"/>
      <c r="PC415" s="122"/>
      <c r="PD415" s="122"/>
      <c r="PE415" s="122"/>
      <c r="PF415" s="122"/>
      <c r="PG415" s="122"/>
      <c r="PH415" s="122"/>
      <c r="PI415" s="122"/>
      <c r="PJ415" s="122"/>
      <c r="PK415" s="122"/>
      <c r="PL415" s="122"/>
      <c r="PM415" s="122"/>
      <c r="PN415" s="122"/>
      <c r="PO415" s="122"/>
      <c r="PP415" s="122"/>
      <c r="PQ415" s="122"/>
      <c r="PR415" s="122"/>
      <c r="PS415" s="122"/>
      <c r="PT415" s="122"/>
      <c r="PU415" s="122"/>
      <c r="PV415" s="122"/>
      <c r="PW415" s="122"/>
      <c r="PX415" s="122"/>
      <c r="PY415" s="122"/>
      <c r="PZ415" s="122"/>
      <c r="QA415" s="122"/>
      <c r="QB415" s="122"/>
      <c r="QC415" s="122"/>
      <c r="QD415" s="122"/>
      <c r="QE415" s="122"/>
      <c r="QF415" s="122"/>
      <c r="QG415" s="122"/>
      <c r="QH415" s="122"/>
      <c r="QI415" s="122"/>
      <c r="QJ415" s="122"/>
      <c r="QK415" s="122"/>
      <c r="QL415" s="122"/>
      <c r="QM415" s="122"/>
      <c r="QN415" s="122"/>
      <c r="QO415" s="122"/>
      <c r="QP415" s="122"/>
      <c r="QQ415" s="122"/>
      <c r="QR415" s="122"/>
      <c r="QS415" s="122"/>
      <c r="QT415" s="122"/>
      <c r="QU415" s="122"/>
      <c r="QV415" s="122"/>
      <c r="QW415" s="122"/>
      <c r="QX415" s="122"/>
      <c r="QY415" s="122"/>
      <c r="QZ415" s="122"/>
      <c r="RA415" s="122"/>
      <c r="RB415" s="122"/>
      <c r="RC415" s="122"/>
      <c r="RD415" s="122"/>
      <c r="RE415" s="122"/>
      <c r="RF415" s="122"/>
      <c r="RG415" s="122"/>
      <c r="RH415" s="122"/>
      <c r="RI415" s="122"/>
      <c r="RJ415" s="122"/>
      <c r="RK415" s="122"/>
      <c r="RL415" s="122"/>
      <c r="RM415" s="122"/>
      <c r="RN415" s="122"/>
      <c r="RO415" s="122"/>
      <c r="RP415" s="122"/>
      <c r="RQ415" s="122"/>
      <c r="RR415" s="122"/>
      <c r="RS415" s="122"/>
      <c r="RT415" s="122"/>
      <c r="RU415" s="122"/>
      <c r="RV415" s="122"/>
      <c r="RW415" s="122"/>
      <c r="RX415" s="122"/>
      <c r="RY415" s="122"/>
      <c r="RZ415" s="122"/>
      <c r="SA415" s="122"/>
      <c r="SB415" s="122"/>
      <c r="SC415" s="122"/>
      <c r="SD415" s="122"/>
      <c r="SE415" s="122"/>
      <c r="SF415" s="122"/>
      <c r="SG415" s="122"/>
      <c r="SH415" s="122"/>
      <c r="SI415" s="122"/>
      <c r="SJ415" s="122"/>
      <c r="SK415" s="122"/>
      <c r="SL415" s="122"/>
      <c r="SM415" s="122"/>
      <c r="SN415" s="122"/>
      <c r="SO415" s="122"/>
      <c r="SP415" s="122"/>
      <c r="SQ415" s="122"/>
      <c r="SR415" s="122"/>
      <c r="SS415" s="122"/>
      <c r="ST415" s="122"/>
      <c r="SU415" s="122"/>
      <c r="SV415" s="122"/>
      <c r="SW415" s="122"/>
      <c r="SX415" s="122"/>
      <c r="SY415" s="122"/>
      <c r="SZ415" s="122"/>
      <c r="TA415" s="122"/>
      <c r="TB415" s="122"/>
      <c r="TC415" s="122"/>
      <c r="TD415" s="122"/>
      <c r="TE415" s="122"/>
      <c r="TF415" s="122"/>
      <c r="TG415" s="122"/>
      <c r="TH415" s="122"/>
      <c r="TI415" s="122"/>
      <c r="TJ415" s="122"/>
      <c r="TK415" s="122"/>
      <c r="TL415" s="122"/>
      <c r="TM415" s="122"/>
      <c r="TN415" s="122"/>
      <c r="TO415" s="122"/>
      <c r="TP415" s="122"/>
      <c r="TQ415" s="122"/>
      <c r="TR415" s="122"/>
      <c r="TS415" s="122"/>
      <c r="TT415" s="122"/>
      <c r="TU415" s="122"/>
      <c r="TV415" s="122"/>
      <c r="TW415" s="122"/>
      <c r="TX415" s="122"/>
      <c r="TY415" s="122"/>
      <c r="TZ415" s="122"/>
      <c r="UA415" s="122"/>
      <c r="UB415" s="122"/>
      <c r="UC415" s="122"/>
      <c r="UD415" s="122"/>
      <c r="UE415" s="122"/>
      <c r="UF415" s="122"/>
      <c r="UG415" s="122"/>
      <c r="UH415" s="122"/>
      <c r="UI415" s="122"/>
      <c r="UJ415" s="122"/>
      <c r="UK415" s="122"/>
      <c r="UL415" s="122"/>
      <c r="UM415" s="122"/>
      <c r="UN415" s="122"/>
      <c r="UO415" s="122"/>
      <c r="UP415" s="122"/>
      <c r="UQ415" s="122"/>
      <c r="UR415" s="122"/>
      <c r="US415" s="122"/>
      <c r="UT415" s="122"/>
      <c r="UU415" s="122"/>
      <c r="UV415" s="122"/>
      <c r="UW415" s="122"/>
      <c r="UX415" s="122"/>
      <c r="UY415" s="122"/>
      <c r="UZ415" s="122"/>
      <c r="VA415" s="122"/>
      <c r="VB415" s="122"/>
      <c r="VC415" s="122"/>
      <c r="VD415" s="122"/>
      <c r="VE415" s="122"/>
      <c r="VF415" s="122"/>
      <c r="VG415" s="122"/>
      <c r="VH415" s="122"/>
      <c r="VI415" s="122"/>
      <c r="VJ415" s="122"/>
      <c r="VK415" s="122"/>
      <c r="VL415" s="122"/>
      <c r="VM415" s="122"/>
      <c r="VN415" s="122"/>
      <c r="VO415" s="122"/>
      <c r="VP415" s="122"/>
      <c r="VQ415" s="122"/>
      <c r="VR415" s="122"/>
      <c r="VS415" s="122"/>
      <c r="VT415" s="122"/>
      <c r="VU415" s="122"/>
      <c r="VV415" s="122"/>
      <c r="VW415" s="122"/>
      <c r="VX415" s="122"/>
      <c r="VY415" s="122"/>
      <c r="VZ415" s="122"/>
      <c r="WA415" s="122"/>
      <c r="WB415" s="122"/>
      <c r="WC415" s="122"/>
      <c r="WD415" s="122"/>
      <c r="WE415" s="122"/>
      <c r="WF415" s="122"/>
      <c r="WG415" s="122"/>
      <c r="WH415" s="122"/>
      <c r="WI415" s="122"/>
      <c r="WJ415" s="122"/>
      <c r="WK415" s="122"/>
      <c r="WL415" s="122"/>
      <c r="WM415" s="122"/>
      <c r="WN415" s="122"/>
      <c r="WO415" s="122"/>
      <c r="WP415" s="122"/>
      <c r="WQ415" s="122"/>
      <c r="WR415" s="122"/>
      <c r="WS415" s="122"/>
      <c r="WT415" s="122"/>
      <c r="WU415" s="122"/>
      <c r="WV415" s="122"/>
      <c r="WW415" s="122"/>
      <c r="WX415" s="122"/>
      <c r="WY415" s="122"/>
      <c r="WZ415" s="122"/>
      <c r="XA415" s="122"/>
      <c r="XB415" s="122"/>
      <c r="XC415" s="122"/>
      <c r="XD415" s="122"/>
      <c r="XE415" s="122"/>
      <c r="XF415" s="122"/>
      <c r="XG415" s="122"/>
      <c r="XH415" s="122"/>
      <c r="XI415" s="122"/>
      <c r="XJ415" s="122"/>
      <c r="XK415" s="122"/>
      <c r="XL415" s="122"/>
      <c r="XM415" s="122"/>
      <c r="XN415" s="122"/>
      <c r="XO415" s="122"/>
      <c r="XP415" s="122"/>
      <c r="XQ415" s="122"/>
      <c r="XR415" s="122"/>
      <c r="XS415" s="122"/>
      <c r="XT415" s="122"/>
      <c r="XU415" s="122"/>
      <c r="XV415" s="122"/>
      <c r="XW415" s="122"/>
      <c r="XX415" s="122"/>
      <c r="XY415" s="122"/>
      <c r="XZ415" s="122"/>
      <c r="YA415" s="122"/>
      <c r="YB415" s="122"/>
      <c r="YC415" s="122"/>
      <c r="YD415" s="122"/>
      <c r="YE415" s="122"/>
      <c r="YF415" s="122"/>
      <c r="YG415" s="122"/>
      <c r="YH415" s="122"/>
      <c r="YI415" s="122"/>
      <c r="YJ415" s="122"/>
      <c r="YK415" s="122"/>
      <c r="YL415" s="122"/>
      <c r="YM415" s="122"/>
      <c r="YN415" s="122"/>
      <c r="YO415" s="122"/>
      <c r="YP415" s="122"/>
      <c r="YQ415" s="122"/>
      <c r="YR415" s="122"/>
      <c r="YS415" s="122"/>
      <c r="YT415" s="122"/>
      <c r="YU415" s="122"/>
      <c r="YV415" s="122"/>
      <c r="YW415" s="122"/>
      <c r="YX415" s="122"/>
      <c r="YY415" s="122"/>
      <c r="YZ415" s="122"/>
      <c r="ZA415" s="122"/>
      <c r="ZB415" s="122"/>
      <c r="ZC415" s="122"/>
      <c r="ZD415" s="122"/>
      <c r="ZE415" s="122"/>
      <c r="ZF415" s="122"/>
      <c r="ZG415" s="122"/>
      <c r="ZH415" s="122"/>
      <c r="ZI415" s="122"/>
      <c r="ZJ415" s="122"/>
      <c r="ZK415" s="122"/>
      <c r="ZL415" s="122"/>
      <c r="ZM415" s="122"/>
      <c r="ZN415" s="122"/>
      <c r="ZO415" s="122"/>
      <c r="ZP415" s="122"/>
      <c r="ZQ415" s="122"/>
      <c r="ZR415" s="122"/>
      <c r="ZS415" s="122"/>
      <c r="ZT415" s="122"/>
      <c r="ZU415" s="122"/>
      <c r="ZV415" s="122"/>
      <c r="ZW415" s="122"/>
      <c r="ZX415" s="122"/>
      <c r="ZY415" s="122"/>
      <c r="ZZ415" s="122"/>
      <c r="AAA415" s="122"/>
      <c r="AAB415" s="122"/>
      <c r="AAC415" s="122"/>
      <c r="AAD415" s="122"/>
      <c r="AAE415" s="122"/>
      <c r="AAF415" s="122"/>
      <c r="AAG415" s="122"/>
      <c r="AAH415" s="122"/>
      <c r="AAI415" s="122"/>
      <c r="AAJ415" s="122"/>
      <c r="AAK415" s="122"/>
      <c r="AAL415" s="122"/>
      <c r="AAM415" s="122"/>
      <c r="AAN415" s="122"/>
      <c r="AAO415" s="122"/>
      <c r="AAP415" s="122"/>
      <c r="AAQ415" s="122"/>
      <c r="AAR415" s="122"/>
      <c r="AAS415" s="122"/>
      <c r="AAT415" s="122"/>
      <c r="AAU415" s="122"/>
      <c r="AAV415" s="122"/>
      <c r="AAW415" s="122"/>
      <c r="AAX415" s="122"/>
      <c r="AAY415" s="122"/>
      <c r="AAZ415" s="122"/>
      <c r="ABA415" s="122"/>
      <c r="ABB415" s="122"/>
      <c r="ABC415" s="122"/>
      <c r="ABD415" s="122"/>
      <c r="ABE415" s="122"/>
      <c r="ABF415" s="122"/>
      <c r="ABG415" s="122"/>
      <c r="ABH415" s="122"/>
      <c r="ABI415" s="122"/>
      <c r="ABJ415" s="122"/>
      <c r="ABK415" s="122"/>
      <c r="ABL415" s="122"/>
      <c r="ABM415" s="122"/>
      <c r="ABN415" s="122"/>
      <c r="ABO415" s="122"/>
      <c r="ABP415" s="122"/>
      <c r="ABQ415" s="122"/>
      <c r="ABR415" s="122"/>
      <c r="ABS415" s="122"/>
      <c r="ABT415" s="122"/>
      <c r="ABU415" s="122"/>
      <c r="ABV415" s="122"/>
      <c r="ABW415" s="122"/>
      <c r="ABX415" s="122"/>
      <c r="ABY415" s="122"/>
      <c r="ABZ415" s="122"/>
      <c r="ACA415" s="122"/>
      <c r="ACB415" s="122"/>
      <c r="ACC415" s="122"/>
      <c r="ACD415" s="122"/>
      <c r="ACE415" s="122"/>
      <c r="ACF415" s="122"/>
      <c r="ACG415" s="122"/>
      <c r="ACH415" s="122"/>
      <c r="ACI415" s="122"/>
      <c r="ACJ415" s="122"/>
      <c r="ACK415" s="122"/>
      <c r="ACL415" s="122"/>
      <c r="ACM415" s="122"/>
      <c r="ACN415" s="122"/>
      <c r="ACO415" s="122"/>
      <c r="ACP415" s="122"/>
      <c r="ACQ415" s="122"/>
      <c r="ACR415" s="122"/>
      <c r="ACS415" s="122"/>
      <c r="ACT415" s="122"/>
      <c r="ACU415" s="122"/>
      <c r="ACV415" s="122"/>
      <c r="ACW415" s="122"/>
      <c r="ACX415" s="122"/>
      <c r="ACY415" s="122"/>
      <c r="ACZ415" s="122"/>
      <c r="ADA415" s="122"/>
    </row>
    <row r="416" spans="1:781" ht="15" customHeight="1" x14ac:dyDescent="0.3">
      <c r="A416" s="208"/>
      <c r="B416" s="213"/>
      <c r="C416" s="213"/>
      <c r="D416" s="216"/>
      <c r="E416" s="211"/>
      <c r="F416" s="217"/>
      <c r="G416" s="210"/>
      <c r="H416" s="217"/>
      <c r="I416" s="218"/>
      <c r="J416" s="122"/>
      <c r="K416" s="208"/>
      <c r="L416" s="209"/>
      <c r="M416" s="210"/>
      <c r="N416" s="211"/>
      <c r="O416" s="216"/>
      <c r="P416" s="213"/>
      <c r="Q416" s="219"/>
      <c r="R416" s="214"/>
      <c r="S416" s="215"/>
      <c r="T416" s="204"/>
      <c r="U416" s="204"/>
      <c r="V416" s="204"/>
      <c r="W416" s="204"/>
      <c r="X416" s="204"/>
      <c r="Y416" s="204"/>
      <c r="Z416" s="204"/>
      <c r="AA416" s="204"/>
      <c r="AB416" s="121"/>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2"/>
      <c r="EI416" s="122"/>
      <c r="EJ416" s="122"/>
      <c r="EK416" s="122"/>
      <c r="EL416" s="122"/>
      <c r="EM416" s="122"/>
      <c r="EN416" s="122"/>
      <c r="EO416" s="122"/>
      <c r="EP416" s="122"/>
      <c r="EQ416" s="122"/>
      <c r="ER416" s="122"/>
      <c r="ES416" s="122"/>
      <c r="ET416" s="122"/>
      <c r="EU416" s="122"/>
      <c r="EV416" s="122"/>
      <c r="EW416" s="122"/>
      <c r="EX416" s="122"/>
      <c r="EY416" s="122"/>
      <c r="EZ416" s="122"/>
      <c r="FA416" s="122"/>
      <c r="FB416" s="122"/>
      <c r="FC416" s="122"/>
      <c r="FD416" s="122"/>
      <c r="FE416" s="122"/>
      <c r="FF416" s="122"/>
      <c r="FG416" s="122"/>
      <c r="FH416" s="122"/>
      <c r="FI416" s="122"/>
      <c r="FJ416" s="122"/>
      <c r="FK416" s="122"/>
      <c r="FL416" s="122"/>
      <c r="FM416" s="122"/>
      <c r="FN416" s="122"/>
      <c r="FO416" s="122"/>
      <c r="FP416" s="122"/>
      <c r="FQ416" s="122"/>
      <c r="FR416" s="122"/>
      <c r="FS416" s="122"/>
      <c r="FT416" s="122"/>
      <c r="FU416" s="122"/>
      <c r="FV416" s="122"/>
      <c r="FW416" s="122"/>
      <c r="FX416" s="122"/>
      <c r="FY416" s="122"/>
      <c r="FZ416" s="122"/>
      <c r="GA416" s="122"/>
      <c r="GB416" s="122"/>
      <c r="GC416" s="122"/>
      <c r="GD416" s="122"/>
      <c r="GE416" s="122"/>
      <c r="GF416" s="122"/>
      <c r="GG416" s="122"/>
      <c r="GH416" s="122"/>
      <c r="GI416" s="122"/>
      <c r="GJ416" s="122"/>
      <c r="GK416" s="122"/>
      <c r="GL416" s="122"/>
      <c r="GM416" s="122"/>
      <c r="GN416" s="122"/>
      <c r="GO416" s="122"/>
      <c r="GP416" s="122"/>
      <c r="GQ416" s="122"/>
      <c r="GR416" s="122"/>
      <c r="GS416" s="122"/>
      <c r="GT416" s="122"/>
      <c r="GU416" s="122"/>
      <c r="GV416" s="122"/>
      <c r="GW416" s="122"/>
      <c r="GX416" s="122"/>
      <c r="GY416" s="122"/>
      <c r="GZ416" s="122"/>
      <c r="HA416" s="122"/>
      <c r="HB416" s="122"/>
      <c r="HC416" s="122"/>
      <c r="HD416" s="122"/>
      <c r="HE416" s="122"/>
      <c r="HF416" s="122"/>
      <c r="HG416" s="122"/>
      <c r="HH416" s="122"/>
      <c r="HI416" s="122"/>
      <c r="HJ416" s="122"/>
      <c r="HK416" s="122"/>
      <c r="HL416" s="122"/>
      <c r="HM416" s="122"/>
      <c r="HN416" s="122"/>
      <c r="HO416" s="122"/>
      <c r="HP416" s="122"/>
      <c r="HQ416" s="122"/>
      <c r="HR416" s="122"/>
      <c r="HS416" s="122"/>
      <c r="HT416" s="122"/>
      <c r="HU416" s="122"/>
      <c r="HV416" s="122"/>
      <c r="HW416" s="122"/>
      <c r="HX416" s="122"/>
      <c r="HY416" s="122"/>
      <c r="HZ416" s="122"/>
      <c r="IA416" s="122"/>
      <c r="IB416" s="122"/>
      <c r="IC416" s="122"/>
      <c r="ID416" s="122"/>
      <c r="IE416" s="122"/>
      <c r="IF416" s="122"/>
      <c r="IG416" s="122"/>
      <c r="IH416" s="122"/>
      <c r="II416" s="122"/>
      <c r="IJ416" s="122"/>
      <c r="IK416" s="122"/>
      <c r="IL416" s="122"/>
      <c r="IM416" s="122"/>
      <c r="IN416" s="122"/>
      <c r="IO416" s="122"/>
      <c r="IP416" s="122"/>
      <c r="IQ416" s="122"/>
      <c r="IR416" s="122"/>
      <c r="IS416" s="122"/>
      <c r="IT416" s="122"/>
      <c r="IU416" s="122"/>
      <c r="IV416" s="122"/>
      <c r="IW416" s="122"/>
      <c r="IX416" s="122"/>
      <c r="IY416" s="122"/>
      <c r="IZ416" s="122"/>
      <c r="JA416" s="122"/>
      <c r="JB416" s="122"/>
      <c r="JC416" s="122"/>
      <c r="JD416" s="122"/>
      <c r="JE416" s="122"/>
      <c r="JF416" s="122"/>
      <c r="JG416" s="122"/>
      <c r="JH416" s="122"/>
      <c r="JI416" s="122"/>
      <c r="JJ416" s="122"/>
      <c r="JK416" s="122"/>
      <c r="JL416" s="122"/>
      <c r="JM416" s="122"/>
      <c r="JN416" s="122"/>
      <c r="JO416" s="122"/>
      <c r="JP416" s="122"/>
      <c r="JQ416" s="122"/>
      <c r="JR416" s="122"/>
      <c r="JS416" s="122"/>
      <c r="JT416" s="122"/>
      <c r="JU416" s="122"/>
      <c r="JV416" s="122"/>
      <c r="JW416" s="122"/>
      <c r="JX416" s="122"/>
      <c r="JY416" s="122"/>
      <c r="JZ416" s="122"/>
      <c r="KA416" s="122"/>
      <c r="KB416" s="122"/>
      <c r="KC416" s="122"/>
      <c r="KD416" s="122"/>
      <c r="KE416" s="122"/>
      <c r="KF416" s="122"/>
      <c r="KG416" s="122"/>
      <c r="KH416" s="122"/>
      <c r="KI416" s="122"/>
      <c r="KJ416" s="122"/>
      <c r="KK416" s="122"/>
      <c r="KL416" s="122"/>
      <c r="KM416" s="122"/>
      <c r="KN416" s="122"/>
      <c r="KO416" s="122"/>
      <c r="KP416" s="122"/>
      <c r="KQ416" s="122"/>
      <c r="KR416" s="122"/>
      <c r="KS416" s="122"/>
      <c r="KT416" s="122"/>
      <c r="KU416" s="122"/>
      <c r="KV416" s="122"/>
      <c r="KW416" s="122"/>
      <c r="KX416" s="122"/>
      <c r="KY416" s="122"/>
      <c r="KZ416" s="122"/>
      <c r="LA416" s="122"/>
      <c r="LB416" s="122"/>
      <c r="LC416" s="122"/>
      <c r="LD416" s="122"/>
      <c r="LE416" s="122"/>
      <c r="LF416" s="122"/>
      <c r="LG416" s="122"/>
      <c r="LH416" s="122"/>
      <c r="LI416" s="122"/>
      <c r="LJ416" s="122"/>
      <c r="LK416" s="122"/>
      <c r="LL416" s="122"/>
      <c r="LM416" s="122"/>
      <c r="LN416" s="122"/>
      <c r="LO416" s="122"/>
      <c r="LP416" s="122"/>
      <c r="LQ416" s="122"/>
      <c r="LR416" s="122"/>
      <c r="LS416" s="122"/>
      <c r="LT416" s="122"/>
      <c r="LU416" s="122"/>
      <c r="LV416" s="122"/>
      <c r="LW416" s="122"/>
      <c r="LX416" s="122"/>
      <c r="LY416" s="122"/>
      <c r="LZ416" s="122"/>
      <c r="MA416" s="122"/>
      <c r="MB416" s="122"/>
      <c r="MC416" s="122"/>
      <c r="MD416" s="122"/>
      <c r="ME416" s="122"/>
      <c r="MF416" s="122"/>
      <c r="MG416" s="122"/>
      <c r="MH416" s="122"/>
      <c r="MI416" s="122"/>
      <c r="MJ416" s="122"/>
      <c r="MK416" s="122"/>
      <c r="ML416" s="122"/>
      <c r="MM416" s="122"/>
      <c r="MN416" s="122"/>
      <c r="MO416" s="122"/>
      <c r="MP416" s="122"/>
      <c r="MQ416" s="122"/>
      <c r="MR416" s="122"/>
      <c r="MS416" s="122"/>
      <c r="MT416" s="122"/>
      <c r="MU416" s="122"/>
      <c r="MV416" s="122"/>
      <c r="MW416" s="122"/>
      <c r="MX416" s="122"/>
      <c r="MY416" s="122"/>
      <c r="MZ416" s="122"/>
      <c r="NA416" s="122"/>
      <c r="NB416" s="122"/>
      <c r="NC416" s="122"/>
      <c r="ND416" s="122"/>
      <c r="NE416" s="122"/>
      <c r="NF416" s="122"/>
      <c r="NG416" s="122"/>
      <c r="NH416" s="122"/>
      <c r="NI416" s="122"/>
      <c r="NJ416" s="122"/>
      <c r="NK416" s="122"/>
      <c r="NL416" s="122"/>
      <c r="NM416" s="122"/>
      <c r="NN416" s="122"/>
      <c r="NO416" s="122"/>
      <c r="NP416" s="122"/>
      <c r="NQ416" s="122"/>
      <c r="NR416" s="122"/>
      <c r="NS416" s="122"/>
      <c r="NT416" s="122"/>
      <c r="NU416" s="122"/>
      <c r="NV416" s="122"/>
      <c r="NW416" s="122"/>
      <c r="NX416" s="122"/>
      <c r="NY416" s="122"/>
      <c r="NZ416" s="122"/>
      <c r="OA416" s="122"/>
      <c r="OB416" s="122"/>
      <c r="OC416" s="122"/>
      <c r="OD416" s="122"/>
      <c r="OE416" s="122"/>
      <c r="OF416" s="122"/>
      <c r="OG416" s="122"/>
      <c r="OH416" s="122"/>
      <c r="OI416" s="122"/>
      <c r="OJ416" s="122"/>
      <c r="OK416" s="122"/>
      <c r="OL416" s="122"/>
      <c r="OM416" s="122"/>
      <c r="ON416" s="122"/>
      <c r="OO416" s="122"/>
      <c r="OP416" s="122"/>
      <c r="OQ416" s="122"/>
      <c r="OR416" s="122"/>
      <c r="OS416" s="122"/>
      <c r="OT416" s="122"/>
      <c r="OU416" s="122"/>
      <c r="OV416" s="122"/>
      <c r="OW416" s="122"/>
      <c r="OX416" s="122"/>
      <c r="OY416" s="122"/>
      <c r="OZ416" s="122"/>
      <c r="PA416" s="122"/>
      <c r="PB416" s="122"/>
      <c r="PC416" s="122"/>
      <c r="PD416" s="122"/>
      <c r="PE416" s="122"/>
      <c r="PF416" s="122"/>
      <c r="PG416" s="122"/>
      <c r="PH416" s="122"/>
      <c r="PI416" s="122"/>
      <c r="PJ416" s="122"/>
      <c r="PK416" s="122"/>
      <c r="PL416" s="122"/>
      <c r="PM416" s="122"/>
      <c r="PN416" s="122"/>
      <c r="PO416" s="122"/>
      <c r="PP416" s="122"/>
      <c r="PQ416" s="122"/>
      <c r="PR416" s="122"/>
      <c r="PS416" s="122"/>
      <c r="PT416" s="122"/>
      <c r="PU416" s="122"/>
      <c r="PV416" s="122"/>
      <c r="PW416" s="122"/>
      <c r="PX416" s="122"/>
      <c r="PY416" s="122"/>
      <c r="PZ416" s="122"/>
      <c r="QA416" s="122"/>
      <c r="QB416" s="122"/>
      <c r="QC416" s="122"/>
      <c r="QD416" s="122"/>
      <c r="QE416" s="122"/>
      <c r="QF416" s="122"/>
      <c r="QG416" s="122"/>
      <c r="QH416" s="122"/>
      <c r="QI416" s="122"/>
      <c r="QJ416" s="122"/>
      <c r="QK416" s="122"/>
      <c r="QL416" s="122"/>
      <c r="QM416" s="122"/>
      <c r="QN416" s="122"/>
      <c r="QO416" s="122"/>
      <c r="QP416" s="122"/>
      <c r="QQ416" s="122"/>
      <c r="QR416" s="122"/>
      <c r="QS416" s="122"/>
      <c r="QT416" s="122"/>
      <c r="QU416" s="122"/>
      <c r="QV416" s="122"/>
      <c r="QW416" s="122"/>
      <c r="QX416" s="122"/>
      <c r="QY416" s="122"/>
      <c r="QZ416" s="122"/>
      <c r="RA416" s="122"/>
      <c r="RB416" s="122"/>
      <c r="RC416" s="122"/>
      <c r="RD416" s="122"/>
      <c r="RE416" s="122"/>
      <c r="RF416" s="122"/>
      <c r="RG416" s="122"/>
      <c r="RH416" s="122"/>
      <c r="RI416" s="122"/>
      <c r="RJ416" s="122"/>
      <c r="RK416" s="122"/>
      <c r="RL416" s="122"/>
      <c r="RM416" s="122"/>
      <c r="RN416" s="122"/>
      <c r="RO416" s="122"/>
      <c r="RP416" s="122"/>
      <c r="RQ416" s="122"/>
      <c r="RR416" s="122"/>
      <c r="RS416" s="122"/>
      <c r="RT416" s="122"/>
      <c r="RU416" s="122"/>
      <c r="RV416" s="122"/>
      <c r="RW416" s="122"/>
      <c r="RX416" s="122"/>
      <c r="RY416" s="122"/>
      <c r="RZ416" s="122"/>
      <c r="SA416" s="122"/>
      <c r="SB416" s="122"/>
      <c r="SC416" s="122"/>
      <c r="SD416" s="122"/>
      <c r="SE416" s="122"/>
      <c r="SF416" s="122"/>
      <c r="SG416" s="122"/>
      <c r="SH416" s="122"/>
      <c r="SI416" s="122"/>
      <c r="SJ416" s="122"/>
      <c r="SK416" s="122"/>
      <c r="SL416" s="122"/>
      <c r="SM416" s="122"/>
      <c r="SN416" s="122"/>
      <c r="SO416" s="122"/>
      <c r="SP416" s="122"/>
      <c r="SQ416" s="122"/>
      <c r="SR416" s="122"/>
      <c r="SS416" s="122"/>
      <c r="ST416" s="122"/>
      <c r="SU416" s="122"/>
      <c r="SV416" s="122"/>
      <c r="SW416" s="122"/>
      <c r="SX416" s="122"/>
      <c r="SY416" s="122"/>
      <c r="SZ416" s="122"/>
      <c r="TA416" s="122"/>
      <c r="TB416" s="122"/>
      <c r="TC416" s="122"/>
      <c r="TD416" s="122"/>
      <c r="TE416" s="122"/>
      <c r="TF416" s="122"/>
      <c r="TG416" s="122"/>
      <c r="TH416" s="122"/>
      <c r="TI416" s="122"/>
      <c r="TJ416" s="122"/>
      <c r="TK416" s="122"/>
      <c r="TL416" s="122"/>
      <c r="TM416" s="122"/>
      <c r="TN416" s="122"/>
      <c r="TO416" s="122"/>
      <c r="TP416" s="122"/>
      <c r="TQ416" s="122"/>
      <c r="TR416" s="122"/>
      <c r="TS416" s="122"/>
      <c r="TT416" s="122"/>
      <c r="TU416" s="122"/>
      <c r="TV416" s="122"/>
      <c r="TW416" s="122"/>
      <c r="TX416" s="122"/>
      <c r="TY416" s="122"/>
      <c r="TZ416" s="122"/>
      <c r="UA416" s="122"/>
      <c r="UB416" s="122"/>
      <c r="UC416" s="122"/>
      <c r="UD416" s="122"/>
      <c r="UE416" s="122"/>
      <c r="UF416" s="122"/>
      <c r="UG416" s="122"/>
      <c r="UH416" s="122"/>
      <c r="UI416" s="122"/>
      <c r="UJ416" s="122"/>
      <c r="UK416" s="122"/>
      <c r="UL416" s="122"/>
      <c r="UM416" s="122"/>
      <c r="UN416" s="122"/>
      <c r="UO416" s="122"/>
      <c r="UP416" s="122"/>
      <c r="UQ416" s="122"/>
      <c r="UR416" s="122"/>
      <c r="US416" s="122"/>
      <c r="UT416" s="122"/>
      <c r="UU416" s="122"/>
      <c r="UV416" s="122"/>
      <c r="UW416" s="122"/>
      <c r="UX416" s="122"/>
      <c r="UY416" s="122"/>
      <c r="UZ416" s="122"/>
      <c r="VA416" s="122"/>
      <c r="VB416" s="122"/>
      <c r="VC416" s="122"/>
      <c r="VD416" s="122"/>
      <c r="VE416" s="122"/>
      <c r="VF416" s="122"/>
      <c r="VG416" s="122"/>
      <c r="VH416" s="122"/>
      <c r="VI416" s="122"/>
      <c r="VJ416" s="122"/>
      <c r="VK416" s="122"/>
      <c r="VL416" s="122"/>
      <c r="VM416" s="122"/>
      <c r="VN416" s="122"/>
      <c r="VO416" s="122"/>
      <c r="VP416" s="122"/>
      <c r="VQ416" s="122"/>
      <c r="VR416" s="122"/>
      <c r="VS416" s="122"/>
      <c r="VT416" s="122"/>
      <c r="VU416" s="122"/>
      <c r="VV416" s="122"/>
      <c r="VW416" s="122"/>
      <c r="VX416" s="122"/>
      <c r="VY416" s="122"/>
      <c r="VZ416" s="122"/>
      <c r="WA416" s="122"/>
      <c r="WB416" s="122"/>
      <c r="WC416" s="122"/>
      <c r="WD416" s="122"/>
      <c r="WE416" s="122"/>
      <c r="WF416" s="122"/>
      <c r="WG416" s="122"/>
      <c r="WH416" s="122"/>
      <c r="WI416" s="122"/>
      <c r="WJ416" s="122"/>
      <c r="WK416" s="122"/>
      <c r="WL416" s="122"/>
      <c r="WM416" s="122"/>
      <c r="WN416" s="122"/>
      <c r="WO416" s="122"/>
      <c r="WP416" s="122"/>
      <c r="WQ416" s="122"/>
      <c r="WR416" s="122"/>
      <c r="WS416" s="122"/>
      <c r="WT416" s="122"/>
      <c r="WU416" s="122"/>
      <c r="WV416" s="122"/>
      <c r="WW416" s="122"/>
      <c r="WX416" s="122"/>
      <c r="WY416" s="122"/>
      <c r="WZ416" s="122"/>
      <c r="XA416" s="122"/>
      <c r="XB416" s="122"/>
      <c r="XC416" s="122"/>
      <c r="XD416" s="122"/>
      <c r="XE416" s="122"/>
      <c r="XF416" s="122"/>
      <c r="XG416" s="122"/>
      <c r="XH416" s="122"/>
      <c r="XI416" s="122"/>
      <c r="XJ416" s="122"/>
      <c r="XK416" s="122"/>
      <c r="XL416" s="122"/>
      <c r="XM416" s="122"/>
      <c r="XN416" s="122"/>
      <c r="XO416" s="122"/>
      <c r="XP416" s="122"/>
      <c r="XQ416" s="122"/>
      <c r="XR416" s="122"/>
      <c r="XS416" s="122"/>
      <c r="XT416" s="122"/>
      <c r="XU416" s="122"/>
      <c r="XV416" s="122"/>
      <c r="XW416" s="122"/>
      <c r="XX416" s="122"/>
      <c r="XY416" s="122"/>
      <c r="XZ416" s="122"/>
      <c r="YA416" s="122"/>
      <c r="YB416" s="122"/>
      <c r="YC416" s="122"/>
      <c r="YD416" s="122"/>
      <c r="YE416" s="122"/>
      <c r="YF416" s="122"/>
      <c r="YG416" s="122"/>
      <c r="YH416" s="122"/>
      <c r="YI416" s="122"/>
      <c r="YJ416" s="122"/>
      <c r="YK416" s="122"/>
      <c r="YL416" s="122"/>
      <c r="YM416" s="122"/>
      <c r="YN416" s="122"/>
      <c r="YO416" s="122"/>
      <c r="YP416" s="122"/>
      <c r="YQ416" s="122"/>
      <c r="YR416" s="122"/>
      <c r="YS416" s="122"/>
      <c r="YT416" s="122"/>
      <c r="YU416" s="122"/>
      <c r="YV416" s="122"/>
      <c r="YW416" s="122"/>
      <c r="YX416" s="122"/>
      <c r="YY416" s="122"/>
      <c r="YZ416" s="122"/>
      <c r="ZA416" s="122"/>
      <c r="ZB416" s="122"/>
      <c r="ZC416" s="122"/>
      <c r="ZD416" s="122"/>
      <c r="ZE416" s="122"/>
      <c r="ZF416" s="122"/>
      <c r="ZG416" s="122"/>
      <c r="ZH416" s="122"/>
      <c r="ZI416" s="122"/>
      <c r="ZJ416" s="122"/>
      <c r="ZK416" s="122"/>
      <c r="ZL416" s="122"/>
      <c r="ZM416" s="122"/>
      <c r="ZN416" s="122"/>
      <c r="ZO416" s="122"/>
      <c r="ZP416" s="122"/>
      <c r="ZQ416" s="122"/>
      <c r="ZR416" s="122"/>
      <c r="ZS416" s="122"/>
      <c r="ZT416" s="122"/>
      <c r="ZU416" s="122"/>
      <c r="ZV416" s="122"/>
      <c r="ZW416" s="122"/>
      <c r="ZX416" s="122"/>
      <c r="ZY416" s="122"/>
      <c r="ZZ416" s="122"/>
      <c r="AAA416" s="122"/>
      <c r="AAB416" s="122"/>
      <c r="AAC416" s="122"/>
      <c r="AAD416" s="122"/>
      <c r="AAE416" s="122"/>
      <c r="AAF416" s="122"/>
      <c r="AAG416" s="122"/>
      <c r="AAH416" s="122"/>
      <c r="AAI416" s="122"/>
      <c r="AAJ416" s="122"/>
      <c r="AAK416" s="122"/>
      <c r="AAL416" s="122"/>
      <c r="AAM416" s="122"/>
      <c r="AAN416" s="122"/>
      <c r="AAO416" s="122"/>
      <c r="AAP416" s="122"/>
      <c r="AAQ416" s="122"/>
      <c r="AAR416" s="122"/>
      <c r="AAS416" s="122"/>
      <c r="AAT416" s="122"/>
      <c r="AAU416" s="122"/>
      <c r="AAV416" s="122"/>
      <c r="AAW416" s="122"/>
      <c r="AAX416" s="122"/>
      <c r="AAY416" s="122"/>
      <c r="AAZ416" s="122"/>
      <c r="ABA416" s="122"/>
      <c r="ABB416" s="122"/>
      <c r="ABC416" s="122"/>
      <c r="ABD416" s="122"/>
      <c r="ABE416" s="122"/>
      <c r="ABF416" s="122"/>
      <c r="ABG416" s="122"/>
      <c r="ABH416" s="122"/>
      <c r="ABI416" s="122"/>
      <c r="ABJ416" s="122"/>
      <c r="ABK416" s="122"/>
      <c r="ABL416" s="122"/>
      <c r="ABM416" s="122"/>
      <c r="ABN416" s="122"/>
      <c r="ABO416" s="122"/>
      <c r="ABP416" s="122"/>
      <c r="ABQ416" s="122"/>
      <c r="ABR416" s="122"/>
      <c r="ABS416" s="122"/>
      <c r="ABT416" s="122"/>
      <c r="ABU416" s="122"/>
      <c r="ABV416" s="122"/>
      <c r="ABW416" s="122"/>
      <c r="ABX416" s="122"/>
      <c r="ABY416" s="122"/>
      <c r="ABZ416" s="122"/>
      <c r="ACA416" s="122"/>
      <c r="ACB416" s="122"/>
      <c r="ACC416" s="122"/>
      <c r="ACD416" s="122"/>
      <c r="ACE416" s="122"/>
      <c r="ACF416" s="122"/>
      <c r="ACG416" s="122"/>
      <c r="ACH416" s="122"/>
      <c r="ACI416" s="122"/>
      <c r="ACJ416" s="122"/>
      <c r="ACK416" s="122"/>
      <c r="ACL416" s="122"/>
      <c r="ACM416" s="122"/>
      <c r="ACN416" s="122"/>
      <c r="ACO416" s="122"/>
      <c r="ACP416" s="122"/>
      <c r="ACQ416" s="122"/>
      <c r="ACR416" s="122"/>
      <c r="ACS416" s="122"/>
      <c r="ACT416" s="122"/>
      <c r="ACU416" s="122"/>
      <c r="ACV416" s="122"/>
      <c r="ACW416" s="122"/>
      <c r="ACX416" s="122"/>
      <c r="ACY416" s="122"/>
      <c r="ACZ416" s="122"/>
      <c r="ADA416" s="122"/>
    </row>
    <row r="417" spans="1:781" s="182" customFormat="1" ht="15" customHeight="1" x14ac:dyDescent="0.25">
      <c r="B417" s="220"/>
      <c r="C417" s="221"/>
      <c r="D417" s="222"/>
      <c r="E417" s="222"/>
      <c r="F417" s="222"/>
      <c r="G417" s="222"/>
      <c r="H417" s="222"/>
      <c r="I417" s="223"/>
      <c r="J417" s="224"/>
      <c r="K417" s="224"/>
      <c r="L417" s="222"/>
      <c r="M417" s="222"/>
      <c r="N417" s="222"/>
      <c r="O417" s="222"/>
      <c r="P417" s="225"/>
      <c r="Q417" s="226"/>
      <c r="R417" s="227"/>
      <c r="S417" s="228" t="s">
        <v>1104</v>
      </c>
      <c r="T417" s="229"/>
      <c r="U417" s="229"/>
      <c r="V417" s="230"/>
      <c r="W417" s="230"/>
      <c r="X417" s="230"/>
      <c r="Y417" s="230"/>
      <c r="Z417" s="230"/>
      <c r="AA417" s="230"/>
      <c r="AB417" s="231"/>
      <c r="AC417" s="232"/>
      <c r="AD417" s="232"/>
      <c r="AE417" s="232"/>
      <c r="AF417" s="232"/>
      <c r="AG417" s="232"/>
      <c r="AH417" s="232"/>
      <c r="AI417" s="232"/>
      <c r="AJ417" s="232"/>
      <c r="AK417" s="232"/>
      <c r="AL417" s="232"/>
      <c r="AM417" s="232"/>
      <c r="AN417" s="232"/>
      <c r="AO417" s="232"/>
    </row>
    <row r="418" spans="1:781" s="182" customFormat="1" ht="30" customHeight="1" x14ac:dyDescent="0.3">
      <c r="B418" s="220"/>
      <c r="C418" s="221"/>
      <c r="D418" s="233" t="s">
        <v>1105</v>
      </c>
      <c r="E418" s="234"/>
      <c r="F418" s="369" t="s">
        <v>1106</v>
      </c>
      <c r="G418" s="369"/>
      <c r="H418" s="235" t="s">
        <v>1107</v>
      </c>
      <c r="I418" s="234"/>
      <c r="J418" s="234"/>
      <c r="K418" s="234"/>
      <c r="L418" s="234" t="s">
        <v>1108</v>
      </c>
      <c r="M418" s="234"/>
      <c r="N418" s="236"/>
      <c r="O418" s="236"/>
      <c r="P418" s="236"/>
      <c r="Q418" s="237"/>
      <c r="R418" s="227"/>
      <c r="S418" s="238" t="s">
        <v>1109</v>
      </c>
      <c r="T418" s="229" t="s">
        <v>1110</v>
      </c>
      <c r="U418" s="229"/>
      <c r="V418" s="230"/>
      <c r="W418" s="230"/>
      <c r="X418" s="230"/>
      <c r="Y418" s="230"/>
      <c r="Z418" s="230"/>
      <c r="AA418" s="230"/>
      <c r="AB418" s="231"/>
      <c r="AC418" s="232"/>
      <c r="AD418" s="232"/>
      <c r="AE418" s="232"/>
      <c r="AF418" s="232"/>
      <c r="AG418" s="232"/>
      <c r="AH418" s="232"/>
      <c r="AI418" s="232"/>
      <c r="AJ418" s="232"/>
      <c r="AK418" s="232"/>
      <c r="AL418" s="232"/>
      <c r="AM418" s="232"/>
      <c r="AN418" s="232"/>
      <c r="AO418" s="232"/>
    </row>
    <row r="419" spans="1:781" s="182" customFormat="1" ht="15" customHeight="1" x14ac:dyDescent="0.25">
      <c r="B419" s="220"/>
      <c r="C419" s="239"/>
      <c r="D419" s="240" t="s">
        <v>176</v>
      </c>
      <c r="E419" s="241" t="s">
        <v>1111</v>
      </c>
      <c r="F419" s="242" t="s">
        <v>194</v>
      </c>
      <c r="G419" s="241" t="s">
        <v>505</v>
      </c>
      <c r="H419" s="242" t="s">
        <v>1112</v>
      </c>
      <c r="I419" s="243" t="s">
        <v>1113</v>
      </c>
      <c r="J419" s="244"/>
      <c r="K419" s="241"/>
      <c r="L419" s="242" t="s">
        <v>100</v>
      </c>
      <c r="M419" s="245" t="s">
        <v>1114</v>
      </c>
      <c r="N419" s="246"/>
      <c r="O419" s="246"/>
      <c r="P419" s="247"/>
      <c r="Q419" s="248"/>
      <c r="R419" s="249"/>
      <c r="S419" s="238" t="s">
        <v>1115</v>
      </c>
      <c r="T419" s="229" t="s">
        <v>1116</v>
      </c>
      <c r="U419" s="229"/>
      <c r="V419" s="230"/>
      <c r="W419" s="230"/>
      <c r="X419" s="230"/>
      <c r="Y419" s="230"/>
      <c r="Z419" s="230"/>
      <c r="AA419" s="230"/>
      <c r="AB419" s="250"/>
      <c r="AC419" s="251"/>
      <c r="AD419" s="251"/>
      <c r="AE419" s="232"/>
      <c r="AF419" s="232"/>
      <c r="AG419" s="232"/>
      <c r="AH419" s="232"/>
      <c r="AI419" s="232"/>
      <c r="AJ419" s="232"/>
      <c r="AK419" s="232"/>
      <c r="AL419" s="232"/>
      <c r="AM419" s="232"/>
      <c r="AN419" s="232"/>
      <c r="AO419" s="232"/>
    </row>
    <row r="420" spans="1:781" s="182" customFormat="1" ht="15" customHeight="1" x14ac:dyDescent="0.25">
      <c r="B420" s="220"/>
      <c r="C420" s="239"/>
      <c r="D420" s="242" t="s">
        <v>43</v>
      </c>
      <c r="E420" s="241" t="s">
        <v>1117</v>
      </c>
      <c r="F420" s="242" t="s">
        <v>377</v>
      </c>
      <c r="G420" s="241" t="s">
        <v>1118</v>
      </c>
      <c r="H420" s="242" t="s">
        <v>1119</v>
      </c>
      <c r="I420" s="243" t="s">
        <v>1120</v>
      </c>
      <c r="J420" s="244"/>
      <c r="K420" s="241"/>
      <c r="L420" s="242" t="s">
        <v>57</v>
      </c>
      <c r="M420" s="245" t="s">
        <v>1121</v>
      </c>
      <c r="N420" s="246"/>
      <c r="O420" s="246"/>
      <c r="P420" s="247"/>
      <c r="Q420" s="248"/>
      <c r="R420" s="226"/>
      <c r="S420" s="238" t="s">
        <v>1122</v>
      </c>
      <c r="T420" s="229" t="s">
        <v>1123</v>
      </c>
      <c r="U420" s="229"/>
      <c r="V420" s="230"/>
      <c r="W420" s="230"/>
      <c r="X420" s="230"/>
      <c r="Y420" s="230"/>
      <c r="Z420" s="230"/>
      <c r="AA420" s="230"/>
      <c r="AB420" s="250"/>
      <c r="AC420" s="251"/>
      <c r="AD420" s="251"/>
      <c r="AE420" s="232"/>
      <c r="AF420" s="232"/>
      <c r="AG420" s="232"/>
      <c r="AH420" s="232"/>
      <c r="AI420" s="232"/>
      <c r="AJ420" s="232"/>
      <c r="AK420" s="232"/>
      <c r="AL420" s="232"/>
      <c r="AM420" s="232"/>
      <c r="AN420" s="232"/>
      <c r="AO420" s="232"/>
    </row>
    <row r="421" spans="1:781" s="182" customFormat="1" ht="13.8" x14ac:dyDescent="0.25">
      <c r="B421" s="220"/>
      <c r="C421" s="239"/>
      <c r="D421" s="242" t="s">
        <v>72</v>
      </c>
      <c r="E421" s="241" t="s">
        <v>1124</v>
      </c>
      <c r="F421" s="242" t="s">
        <v>217</v>
      </c>
      <c r="G421" s="241" t="s">
        <v>1125</v>
      </c>
      <c r="H421" s="242" t="s">
        <v>1126</v>
      </c>
      <c r="I421" s="243" t="s">
        <v>1127</v>
      </c>
      <c r="J421" s="244"/>
      <c r="K421" s="241"/>
      <c r="L421" s="242" t="s">
        <v>218</v>
      </c>
      <c r="M421" s="360" t="s">
        <v>1128</v>
      </c>
      <c r="N421" s="360"/>
      <c r="O421" s="360"/>
      <c r="P421" s="360"/>
      <c r="Q421" s="252"/>
      <c r="R421" s="249"/>
      <c r="S421" s="238" t="s">
        <v>1129</v>
      </c>
      <c r="T421" s="229" t="s">
        <v>1130</v>
      </c>
      <c r="U421" s="229"/>
      <c r="V421" s="230"/>
      <c r="W421" s="230"/>
      <c r="X421" s="230"/>
      <c r="Y421" s="230"/>
      <c r="Z421" s="230"/>
      <c r="AA421" s="230"/>
      <c r="AB421" s="250"/>
      <c r="AC421" s="251"/>
      <c r="AD421" s="251"/>
      <c r="AE421" s="232"/>
      <c r="AF421" s="232"/>
      <c r="AG421" s="232"/>
      <c r="AH421" s="232"/>
      <c r="AI421" s="232"/>
      <c r="AJ421" s="232"/>
      <c r="AK421" s="232"/>
      <c r="AL421" s="232"/>
      <c r="AM421" s="232"/>
      <c r="AN421" s="232"/>
      <c r="AO421" s="232"/>
    </row>
    <row r="422" spans="1:781" s="182" customFormat="1" ht="15" customHeight="1" x14ac:dyDescent="0.25">
      <c r="B422" s="220"/>
      <c r="C422" s="239"/>
      <c r="D422" s="242" t="s">
        <v>400</v>
      </c>
      <c r="E422" s="241" t="s">
        <v>1131</v>
      </c>
      <c r="F422" s="242" t="s">
        <v>330</v>
      </c>
      <c r="G422" s="241" t="s">
        <v>1132</v>
      </c>
      <c r="H422" s="242" t="s">
        <v>1133</v>
      </c>
      <c r="I422" s="243" t="s">
        <v>1134</v>
      </c>
      <c r="J422" s="244"/>
      <c r="K422" s="241"/>
      <c r="L422" s="242" t="s">
        <v>114</v>
      </c>
      <c r="M422" s="245" t="s">
        <v>1135</v>
      </c>
      <c r="N422" s="246"/>
      <c r="O422" s="246"/>
      <c r="P422" s="247"/>
      <c r="Q422" s="248"/>
      <c r="R422" s="253"/>
      <c r="S422" s="238" t="s">
        <v>1136</v>
      </c>
      <c r="T422" s="229" t="s">
        <v>1137</v>
      </c>
      <c r="U422" s="229"/>
      <c r="V422" s="230"/>
      <c r="W422" s="230"/>
      <c r="X422" s="230"/>
      <c r="Y422" s="230"/>
      <c r="Z422" s="230"/>
      <c r="AA422" s="230"/>
      <c r="AB422" s="250"/>
      <c r="AC422" s="251"/>
      <c r="AD422" s="251"/>
      <c r="AE422" s="232"/>
      <c r="AF422" s="232"/>
      <c r="AG422" s="232"/>
      <c r="AH422" s="232"/>
      <c r="AI422" s="232"/>
      <c r="AJ422" s="232"/>
      <c r="AK422" s="232"/>
      <c r="AL422" s="232"/>
      <c r="AM422" s="232"/>
      <c r="AN422" s="232"/>
      <c r="AO422" s="232"/>
    </row>
    <row r="423" spans="1:781" s="182" customFormat="1" ht="15" customHeight="1" x14ac:dyDescent="0.25">
      <c r="B423" s="220"/>
      <c r="C423" s="239"/>
      <c r="D423" s="242" t="s">
        <v>1138</v>
      </c>
      <c r="E423" s="241" t="s">
        <v>1139</v>
      </c>
      <c r="F423" s="242" t="s">
        <v>566</v>
      </c>
      <c r="G423" s="241" t="s">
        <v>1140</v>
      </c>
      <c r="H423" s="242">
        <v>3</v>
      </c>
      <c r="I423" s="243" t="s">
        <v>1141</v>
      </c>
      <c r="J423" s="244"/>
      <c r="K423" s="241"/>
      <c r="L423" s="242" t="s">
        <v>45</v>
      </c>
      <c r="M423" s="245" t="s">
        <v>1142</v>
      </c>
      <c r="N423" s="246"/>
      <c r="O423" s="246"/>
      <c r="P423" s="247"/>
      <c r="Q423" s="248"/>
      <c r="R423" s="249"/>
      <c r="S423" s="238" t="s">
        <v>1143</v>
      </c>
      <c r="T423" s="229" t="s">
        <v>1144</v>
      </c>
      <c r="U423" s="229"/>
      <c r="V423" s="230"/>
      <c r="W423" s="230"/>
      <c r="X423" s="230"/>
      <c r="Y423" s="230"/>
      <c r="Z423" s="230"/>
      <c r="AA423" s="230"/>
      <c r="AB423" s="250"/>
      <c r="AC423" s="251"/>
      <c r="AD423" s="251"/>
      <c r="AE423" s="232"/>
      <c r="AF423" s="232"/>
      <c r="AG423" s="232"/>
      <c r="AH423" s="232"/>
      <c r="AI423" s="232"/>
      <c r="AJ423" s="232"/>
      <c r="AK423" s="232"/>
      <c r="AL423" s="232"/>
      <c r="AM423" s="232"/>
      <c r="AN423" s="232"/>
      <c r="AO423" s="232"/>
    </row>
    <row r="424" spans="1:781" s="182" customFormat="1" ht="15" customHeight="1" x14ac:dyDescent="0.25">
      <c r="B424" s="220"/>
      <c r="C424" s="239"/>
      <c r="D424" s="241"/>
      <c r="E424" s="241"/>
      <c r="G424" s="241"/>
      <c r="H424" s="241"/>
      <c r="I424" s="244"/>
      <c r="J424" s="243"/>
      <c r="K424" s="241"/>
      <c r="L424" s="242" t="s">
        <v>360</v>
      </c>
      <c r="M424" s="245" t="s">
        <v>1145</v>
      </c>
      <c r="N424" s="246"/>
      <c r="O424" s="246"/>
      <c r="P424" s="247"/>
      <c r="Q424" s="248"/>
      <c r="R424" s="249"/>
      <c r="S424" s="238" t="s">
        <v>1146</v>
      </c>
      <c r="T424" s="229" t="s">
        <v>1147</v>
      </c>
      <c r="U424" s="229"/>
      <c r="V424" s="230"/>
      <c r="W424" s="230"/>
      <c r="X424" s="230"/>
      <c r="Y424" s="230"/>
      <c r="Z424" s="230"/>
      <c r="AA424" s="230"/>
      <c r="AB424" s="231"/>
      <c r="AC424" s="232"/>
      <c r="AD424" s="232"/>
      <c r="AE424" s="232"/>
      <c r="AF424" s="232"/>
      <c r="AG424" s="232"/>
      <c r="AH424" s="232"/>
      <c r="AI424" s="232"/>
      <c r="AJ424" s="232"/>
      <c r="AK424" s="232"/>
      <c r="AL424" s="232"/>
      <c r="AM424" s="232"/>
      <c r="AN424" s="232"/>
      <c r="AO424" s="232"/>
    </row>
    <row r="425" spans="1:781" s="182" customFormat="1" ht="15" customHeight="1" x14ac:dyDescent="0.25">
      <c r="B425" s="220"/>
      <c r="C425" s="239"/>
      <c r="D425" s="241"/>
      <c r="E425" s="241"/>
      <c r="F425" s="241"/>
      <c r="G425" s="241"/>
      <c r="H425" s="241"/>
      <c r="I425" s="241"/>
      <c r="J425" s="243"/>
      <c r="K425" s="241"/>
      <c r="L425" s="242" t="s">
        <v>475</v>
      </c>
      <c r="M425" s="245" t="s">
        <v>1148</v>
      </c>
      <c r="N425" s="246"/>
      <c r="O425" s="246"/>
      <c r="P425" s="247"/>
      <c r="Q425" s="248"/>
      <c r="R425" s="253"/>
      <c r="S425" s="238" t="s">
        <v>1149</v>
      </c>
      <c r="T425" s="229" t="s">
        <v>1150</v>
      </c>
      <c r="U425" s="229"/>
      <c r="V425" s="230"/>
      <c r="W425" s="230"/>
      <c r="X425" s="230"/>
      <c r="Y425" s="230"/>
      <c r="Z425" s="230"/>
      <c r="AA425" s="230"/>
      <c r="AB425" s="231"/>
      <c r="AC425" s="232"/>
      <c r="AD425" s="232"/>
      <c r="AE425" s="232"/>
      <c r="AF425" s="232"/>
      <c r="AG425" s="232"/>
      <c r="AH425" s="232"/>
      <c r="AI425" s="232"/>
      <c r="AJ425" s="232"/>
      <c r="AK425" s="232"/>
      <c r="AL425" s="232"/>
      <c r="AM425" s="232"/>
      <c r="AN425" s="232"/>
      <c r="AO425" s="232"/>
    </row>
    <row r="426" spans="1:781" s="182" customFormat="1" ht="15" customHeight="1" x14ac:dyDescent="0.25">
      <c r="B426" s="220"/>
      <c r="C426" s="239"/>
      <c r="D426" s="241"/>
      <c r="E426" s="241"/>
      <c r="F426" s="241"/>
      <c r="G426" s="241"/>
      <c r="H426" s="241"/>
      <c r="I426" s="244"/>
      <c r="J426" s="243"/>
      <c r="K426" s="241"/>
      <c r="L426" s="242" t="s">
        <v>52</v>
      </c>
      <c r="M426" s="245" t="s">
        <v>1151</v>
      </c>
      <c r="N426" s="246"/>
      <c r="O426" s="246"/>
      <c r="P426" s="247"/>
      <c r="Q426" s="248"/>
      <c r="R426" s="249"/>
      <c r="S426" s="238" t="s">
        <v>1152</v>
      </c>
      <c r="T426" s="229" t="s">
        <v>1153</v>
      </c>
      <c r="U426" s="229"/>
      <c r="V426" s="230"/>
      <c r="W426" s="230"/>
      <c r="X426" s="230"/>
      <c r="Y426" s="230"/>
      <c r="Z426" s="230"/>
      <c r="AA426" s="230"/>
      <c r="AB426" s="231"/>
      <c r="AC426" s="232"/>
      <c r="AD426" s="232"/>
      <c r="AE426" s="232"/>
      <c r="AF426" s="232"/>
      <c r="AG426" s="232"/>
      <c r="AH426" s="232"/>
      <c r="AI426" s="232"/>
      <c r="AJ426" s="232"/>
      <c r="AK426" s="232"/>
      <c r="AL426" s="232"/>
      <c r="AM426" s="232"/>
      <c r="AN426" s="232"/>
      <c r="AO426" s="232"/>
    </row>
    <row r="427" spans="1:781" s="182" customFormat="1" ht="15" customHeight="1" x14ac:dyDescent="0.25">
      <c r="B427" s="220"/>
      <c r="C427" s="239"/>
      <c r="D427" s="241"/>
      <c r="E427" s="241"/>
      <c r="F427" s="241"/>
      <c r="G427" s="241"/>
      <c r="H427" s="241"/>
      <c r="I427" s="244"/>
      <c r="J427" s="243"/>
      <c r="L427" s="242" t="s">
        <v>208</v>
      </c>
      <c r="M427" s="245" t="s">
        <v>1154</v>
      </c>
      <c r="N427" s="246"/>
      <c r="O427" s="246"/>
      <c r="P427" s="247"/>
      <c r="Q427" s="248"/>
      <c r="R427" s="249"/>
      <c r="S427" s="238" t="s">
        <v>1155</v>
      </c>
      <c r="T427" s="229" t="s">
        <v>1156</v>
      </c>
      <c r="U427" s="229"/>
      <c r="V427" s="230"/>
      <c r="W427" s="230"/>
      <c r="X427" s="230"/>
      <c r="Y427" s="230"/>
      <c r="Z427" s="230"/>
      <c r="AA427" s="230"/>
      <c r="AB427" s="231"/>
      <c r="AC427" s="232"/>
      <c r="AD427" s="232"/>
      <c r="AE427" s="232"/>
      <c r="AF427" s="232"/>
      <c r="AG427" s="232"/>
      <c r="AH427" s="232"/>
      <c r="AI427" s="232"/>
      <c r="AJ427" s="232"/>
      <c r="AK427" s="232"/>
      <c r="AL427" s="232"/>
      <c r="AM427" s="232"/>
      <c r="AN427" s="232"/>
      <c r="AO427" s="232"/>
    </row>
    <row r="428" spans="1:781" s="182" customFormat="1" ht="15" customHeight="1" x14ac:dyDescent="0.25">
      <c r="B428" s="220"/>
      <c r="C428" s="254"/>
      <c r="D428" s="255"/>
      <c r="E428" s="255"/>
      <c r="F428" s="255"/>
      <c r="G428" s="255"/>
      <c r="H428" s="255"/>
      <c r="I428" s="256"/>
      <c r="J428" s="255"/>
      <c r="K428" s="255"/>
      <c r="L428" s="257"/>
      <c r="M428" s="257"/>
      <c r="N428" s="257"/>
      <c r="O428" s="257"/>
      <c r="P428" s="258"/>
      <c r="Q428" s="248"/>
      <c r="R428" s="253"/>
      <c r="S428" s="238" t="s">
        <v>1157</v>
      </c>
      <c r="T428" s="229" t="s">
        <v>1158</v>
      </c>
      <c r="U428" s="229"/>
      <c r="V428" s="230"/>
      <c r="W428" s="230"/>
      <c r="X428" s="230"/>
      <c r="Y428" s="230"/>
      <c r="Z428" s="230"/>
      <c r="AA428" s="230"/>
      <c r="AB428" s="231"/>
      <c r="AC428" s="232"/>
      <c r="AD428" s="232"/>
      <c r="AE428" s="232"/>
      <c r="AF428" s="232"/>
      <c r="AG428" s="232"/>
      <c r="AH428" s="232"/>
      <c r="AI428" s="232"/>
      <c r="AJ428" s="232"/>
      <c r="AK428" s="232"/>
      <c r="AL428" s="232"/>
      <c r="AM428" s="232"/>
      <c r="AN428" s="232"/>
      <c r="AO428" s="232"/>
    </row>
    <row r="429" spans="1:781" ht="15" customHeight="1" x14ac:dyDescent="0.3">
      <c r="A429" s="208"/>
      <c r="B429" s="213"/>
      <c r="C429" s="254"/>
      <c r="D429" s="216"/>
      <c r="E429" s="211"/>
      <c r="F429" s="217"/>
      <c r="G429" s="210"/>
      <c r="H429" s="217"/>
      <c r="I429" s="259"/>
      <c r="J429" s="122"/>
      <c r="K429" s="208"/>
      <c r="L429" s="209"/>
      <c r="M429" s="210"/>
      <c r="N429" s="211"/>
      <c r="O429" s="216"/>
      <c r="P429" s="213"/>
      <c r="Q429" s="248"/>
      <c r="R429" s="249"/>
      <c r="S429" s="260"/>
      <c r="T429" s="229"/>
      <c r="U429" s="229"/>
      <c r="V429" s="261"/>
      <c r="W429" s="261"/>
      <c r="X429" s="261"/>
      <c r="Y429" s="261"/>
      <c r="Z429" s="261"/>
      <c r="AA429" s="261"/>
      <c r="AB429" s="262"/>
      <c r="AC429" s="263"/>
      <c r="AD429" s="263"/>
      <c r="AE429" s="263"/>
      <c r="AF429" s="263"/>
      <c r="AG429" s="263"/>
      <c r="AH429" s="263"/>
      <c r="AI429" s="263"/>
      <c r="AJ429" s="263"/>
      <c r="AK429" s="263"/>
      <c r="AL429" s="263"/>
      <c r="AM429" s="263"/>
      <c r="AN429" s="263"/>
      <c r="AO429" s="263"/>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2"/>
      <c r="EI429" s="122"/>
      <c r="EJ429" s="122"/>
      <c r="EK429" s="122"/>
      <c r="EL429" s="122"/>
      <c r="EM429" s="122"/>
      <c r="EN429" s="122"/>
      <c r="EO429" s="122"/>
      <c r="EP429" s="122"/>
      <c r="EQ429" s="122"/>
      <c r="ER429" s="122"/>
      <c r="ES429" s="122"/>
      <c r="ET429" s="122"/>
      <c r="EU429" s="122"/>
      <c r="EV429" s="122"/>
      <c r="EW429" s="122"/>
      <c r="EX429" s="122"/>
      <c r="EY429" s="122"/>
      <c r="EZ429" s="122"/>
      <c r="FA429" s="122"/>
      <c r="FB429" s="122"/>
      <c r="FC429" s="122"/>
      <c r="FD429" s="122"/>
      <c r="FE429" s="122"/>
      <c r="FF429" s="122"/>
      <c r="FG429" s="122"/>
      <c r="FH429" s="122"/>
      <c r="FI429" s="122"/>
      <c r="FJ429" s="122"/>
      <c r="FK429" s="122"/>
      <c r="FL429" s="122"/>
      <c r="FM429" s="122"/>
      <c r="FN429" s="122"/>
      <c r="FO429" s="122"/>
      <c r="FP429" s="122"/>
      <c r="FQ429" s="122"/>
      <c r="FR429" s="122"/>
      <c r="FS429" s="122"/>
      <c r="FT429" s="122"/>
      <c r="FU429" s="122"/>
      <c r="FV429" s="122"/>
      <c r="FW429" s="122"/>
      <c r="FX429" s="122"/>
      <c r="FY429" s="122"/>
      <c r="FZ429" s="122"/>
      <c r="GA429" s="122"/>
      <c r="GB429" s="122"/>
      <c r="GC429" s="122"/>
      <c r="GD429" s="122"/>
      <c r="GE429" s="122"/>
      <c r="GF429" s="122"/>
      <c r="GG429" s="122"/>
      <c r="GH429" s="122"/>
      <c r="GI429" s="122"/>
      <c r="GJ429" s="122"/>
      <c r="GK429" s="122"/>
      <c r="GL429" s="122"/>
      <c r="GM429" s="122"/>
      <c r="GN429" s="122"/>
      <c r="GO429" s="122"/>
      <c r="GP429" s="122"/>
      <c r="GQ429" s="122"/>
      <c r="GR429" s="122"/>
      <c r="GS429" s="122"/>
      <c r="GT429" s="122"/>
      <c r="GU429" s="122"/>
      <c r="GV429" s="122"/>
      <c r="GW429" s="122"/>
      <c r="GX429" s="122"/>
      <c r="GY429" s="122"/>
      <c r="GZ429" s="122"/>
      <c r="HA429" s="122"/>
      <c r="HB429" s="122"/>
      <c r="HC429" s="122"/>
      <c r="HD429" s="122"/>
      <c r="HE429" s="122"/>
      <c r="HF429" s="122"/>
      <c r="HG429" s="122"/>
      <c r="HH429" s="122"/>
      <c r="HI429" s="122"/>
      <c r="HJ429" s="122"/>
      <c r="HK429" s="122"/>
      <c r="HL429" s="122"/>
      <c r="HM429" s="122"/>
      <c r="HN429" s="122"/>
      <c r="HO429" s="122"/>
      <c r="HP429" s="122"/>
      <c r="HQ429" s="122"/>
      <c r="HR429" s="122"/>
      <c r="HS429" s="122"/>
      <c r="HT429" s="122"/>
      <c r="HU429" s="122"/>
      <c r="HV429" s="122"/>
      <c r="HW429" s="122"/>
      <c r="HX429" s="122"/>
      <c r="HY429" s="122"/>
      <c r="HZ429" s="122"/>
      <c r="IA429" s="122"/>
      <c r="IB429" s="122"/>
      <c r="IC429" s="122"/>
      <c r="ID429" s="122"/>
      <c r="IE429" s="122"/>
      <c r="IF429" s="122"/>
      <c r="IG429" s="122"/>
      <c r="IH429" s="122"/>
      <c r="II429" s="122"/>
      <c r="IJ429" s="122"/>
      <c r="IK429" s="122"/>
      <c r="IL429" s="122"/>
      <c r="IM429" s="122"/>
      <c r="IN429" s="122"/>
      <c r="IO429" s="122"/>
      <c r="IP429" s="122"/>
      <c r="IQ429" s="122"/>
      <c r="IR429" s="122"/>
      <c r="IS429" s="122"/>
      <c r="IT429" s="122"/>
      <c r="IU429" s="122"/>
      <c r="IV429" s="122"/>
      <c r="IW429" s="122"/>
      <c r="IX429" s="122"/>
      <c r="IY429" s="122"/>
      <c r="IZ429" s="122"/>
      <c r="JA429" s="122"/>
      <c r="JB429" s="122"/>
      <c r="JC429" s="122"/>
      <c r="JD429" s="122"/>
      <c r="JE429" s="122"/>
      <c r="JF429" s="122"/>
      <c r="JG429" s="122"/>
      <c r="JH429" s="122"/>
      <c r="JI429" s="122"/>
      <c r="JJ429" s="122"/>
      <c r="JK429" s="122"/>
      <c r="JL429" s="122"/>
      <c r="JM429" s="122"/>
      <c r="JN429" s="122"/>
      <c r="JO429" s="122"/>
      <c r="JP429" s="122"/>
      <c r="JQ429" s="122"/>
      <c r="JR429" s="122"/>
      <c r="JS429" s="122"/>
      <c r="JT429" s="122"/>
      <c r="JU429" s="122"/>
      <c r="JV429" s="122"/>
      <c r="JW429" s="122"/>
      <c r="JX429" s="122"/>
      <c r="JY429" s="122"/>
      <c r="JZ429" s="122"/>
      <c r="KA429" s="122"/>
      <c r="KB429" s="122"/>
      <c r="KC429" s="122"/>
      <c r="KD429" s="122"/>
      <c r="KE429" s="122"/>
      <c r="KF429" s="122"/>
      <c r="KG429" s="122"/>
      <c r="KH429" s="122"/>
      <c r="KI429" s="122"/>
      <c r="KJ429" s="122"/>
      <c r="KK429" s="122"/>
      <c r="KL429" s="122"/>
      <c r="KM429" s="122"/>
      <c r="KN429" s="122"/>
      <c r="KO429" s="122"/>
      <c r="KP429" s="122"/>
      <c r="KQ429" s="122"/>
      <c r="KR429" s="122"/>
      <c r="KS429" s="122"/>
      <c r="KT429" s="122"/>
      <c r="KU429" s="122"/>
      <c r="KV429" s="122"/>
      <c r="KW429" s="122"/>
      <c r="KX429" s="122"/>
      <c r="KY429" s="122"/>
      <c r="KZ429" s="122"/>
      <c r="LA429" s="122"/>
      <c r="LB429" s="122"/>
      <c r="LC429" s="122"/>
      <c r="LD429" s="122"/>
      <c r="LE429" s="122"/>
      <c r="LF429" s="122"/>
      <c r="LG429" s="122"/>
      <c r="LH429" s="122"/>
      <c r="LI429" s="122"/>
      <c r="LJ429" s="122"/>
      <c r="LK429" s="122"/>
      <c r="LL429" s="122"/>
      <c r="LM429" s="122"/>
      <c r="LN429" s="122"/>
      <c r="LO429" s="122"/>
      <c r="LP429" s="122"/>
      <c r="LQ429" s="122"/>
      <c r="LR429" s="122"/>
      <c r="LS429" s="122"/>
      <c r="LT429" s="122"/>
      <c r="LU429" s="122"/>
      <c r="LV429" s="122"/>
      <c r="LW429" s="122"/>
      <c r="LX429" s="122"/>
      <c r="LY429" s="122"/>
      <c r="LZ429" s="122"/>
      <c r="MA429" s="122"/>
      <c r="MB429" s="122"/>
      <c r="MC429" s="122"/>
      <c r="MD429" s="122"/>
      <c r="ME429" s="122"/>
      <c r="MF429" s="122"/>
      <c r="MG429" s="122"/>
      <c r="MH429" s="122"/>
      <c r="MI429" s="122"/>
      <c r="MJ429" s="122"/>
      <c r="MK429" s="122"/>
      <c r="ML429" s="122"/>
      <c r="MM429" s="122"/>
      <c r="MN429" s="122"/>
      <c r="MO429" s="122"/>
      <c r="MP429" s="122"/>
      <c r="MQ429" s="122"/>
      <c r="MR429" s="122"/>
      <c r="MS429" s="122"/>
      <c r="MT429" s="122"/>
      <c r="MU429" s="122"/>
      <c r="MV429" s="122"/>
      <c r="MW429" s="122"/>
      <c r="MX429" s="122"/>
      <c r="MY429" s="122"/>
      <c r="MZ429" s="122"/>
      <c r="NA429" s="122"/>
      <c r="NB429" s="122"/>
      <c r="NC429" s="122"/>
      <c r="ND429" s="122"/>
      <c r="NE429" s="122"/>
      <c r="NF429" s="122"/>
      <c r="NG429" s="122"/>
      <c r="NH429" s="122"/>
      <c r="NI429" s="122"/>
      <c r="NJ429" s="122"/>
      <c r="NK429" s="122"/>
      <c r="NL429" s="122"/>
      <c r="NM429" s="122"/>
      <c r="NN429" s="122"/>
      <c r="NO429" s="122"/>
      <c r="NP429" s="122"/>
      <c r="NQ429" s="122"/>
      <c r="NR429" s="122"/>
      <c r="NS429" s="122"/>
      <c r="NT429" s="122"/>
      <c r="NU429" s="122"/>
      <c r="NV429" s="122"/>
      <c r="NW429" s="122"/>
      <c r="NX429" s="122"/>
      <c r="NY429" s="122"/>
      <c r="NZ429" s="122"/>
      <c r="OA429" s="122"/>
      <c r="OB429" s="122"/>
      <c r="OC429" s="122"/>
      <c r="OD429" s="122"/>
      <c r="OE429" s="122"/>
      <c r="OF429" s="122"/>
      <c r="OG429" s="122"/>
      <c r="OH429" s="122"/>
      <c r="OI429" s="122"/>
      <c r="OJ429" s="122"/>
      <c r="OK429" s="122"/>
      <c r="OL429" s="122"/>
      <c r="OM429" s="122"/>
      <c r="ON429" s="122"/>
      <c r="OO429" s="122"/>
      <c r="OP429" s="122"/>
      <c r="OQ429" s="122"/>
      <c r="OR429" s="122"/>
      <c r="OS429" s="122"/>
      <c r="OT429" s="122"/>
      <c r="OU429" s="122"/>
      <c r="OV429" s="122"/>
      <c r="OW429" s="122"/>
      <c r="OX429" s="122"/>
      <c r="OY429" s="122"/>
      <c r="OZ429" s="122"/>
      <c r="PA429" s="122"/>
      <c r="PB429" s="122"/>
      <c r="PC429" s="122"/>
      <c r="PD429" s="122"/>
      <c r="PE429" s="122"/>
      <c r="PF429" s="122"/>
      <c r="PG429" s="122"/>
      <c r="PH429" s="122"/>
      <c r="PI429" s="122"/>
      <c r="PJ429" s="122"/>
      <c r="PK429" s="122"/>
      <c r="PL429" s="122"/>
      <c r="PM429" s="122"/>
      <c r="PN429" s="122"/>
      <c r="PO429" s="122"/>
      <c r="PP429" s="122"/>
      <c r="PQ429" s="122"/>
      <c r="PR429" s="122"/>
      <c r="PS429" s="122"/>
      <c r="PT429" s="122"/>
      <c r="PU429" s="122"/>
      <c r="PV429" s="122"/>
      <c r="PW429" s="122"/>
      <c r="PX429" s="122"/>
      <c r="PY429" s="122"/>
      <c r="PZ429" s="122"/>
      <c r="QA429" s="122"/>
      <c r="QB429" s="122"/>
      <c r="QC429" s="122"/>
      <c r="QD429" s="122"/>
      <c r="QE429" s="122"/>
      <c r="QF429" s="122"/>
      <c r="QG429" s="122"/>
      <c r="QH429" s="122"/>
      <c r="QI429" s="122"/>
      <c r="QJ429" s="122"/>
      <c r="QK429" s="122"/>
      <c r="QL429" s="122"/>
      <c r="QM429" s="122"/>
      <c r="QN429" s="122"/>
      <c r="QO429" s="122"/>
      <c r="QP429" s="122"/>
      <c r="QQ429" s="122"/>
      <c r="QR429" s="122"/>
      <c r="QS429" s="122"/>
      <c r="QT429" s="122"/>
      <c r="QU429" s="122"/>
      <c r="QV429" s="122"/>
      <c r="QW429" s="122"/>
      <c r="QX429" s="122"/>
      <c r="QY429" s="122"/>
      <c r="QZ429" s="122"/>
      <c r="RA429" s="122"/>
      <c r="RB429" s="122"/>
      <c r="RC429" s="122"/>
      <c r="RD429" s="122"/>
      <c r="RE429" s="122"/>
      <c r="RF429" s="122"/>
      <c r="RG429" s="122"/>
      <c r="RH429" s="122"/>
      <c r="RI429" s="122"/>
      <c r="RJ429" s="122"/>
      <c r="RK429" s="122"/>
      <c r="RL429" s="122"/>
      <c r="RM429" s="122"/>
      <c r="RN429" s="122"/>
      <c r="RO429" s="122"/>
      <c r="RP429" s="122"/>
      <c r="RQ429" s="122"/>
      <c r="RR429" s="122"/>
      <c r="RS429" s="122"/>
      <c r="RT429" s="122"/>
      <c r="RU429" s="122"/>
      <c r="RV429" s="122"/>
      <c r="RW429" s="122"/>
      <c r="RX429" s="122"/>
      <c r="RY429" s="122"/>
      <c r="RZ429" s="122"/>
      <c r="SA429" s="122"/>
      <c r="SB429" s="122"/>
      <c r="SC429" s="122"/>
      <c r="SD429" s="122"/>
      <c r="SE429" s="122"/>
      <c r="SF429" s="122"/>
      <c r="SG429" s="122"/>
      <c r="SH429" s="122"/>
      <c r="SI429" s="122"/>
      <c r="SJ429" s="122"/>
      <c r="SK429" s="122"/>
      <c r="SL429" s="122"/>
      <c r="SM429" s="122"/>
      <c r="SN429" s="122"/>
      <c r="SO429" s="122"/>
      <c r="SP429" s="122"/>
      <c r="SQ429" s="122"/>
      <c r="SR429" s="122"/>
      <c r="SS429" s="122"/>
      <c r="ST429" s="122"/>
      <c r="SU429" s="122"/>
      <c r="SV429" s="122"/>
      <c r="SW429" s="122"/>
      <c r="SX429" s="122"/>
      <c r="SY429" s="122"/>
      <c r="SZ429" s="122"/>
      <c r="TA429" s="122"/>
      <c r="TB429" s="122"/>
      <c r="TC429" s="122"/>
      <c r="TD429" s="122"/>
      <c r="TE429" s="122"/>
      <c r="TF429" s="122"/>
      <c r="TG429" s="122"/>
      <c r="TH429" s="122"/>
      <c r="TI429" s="122"/>
      <c r="TJ429" s="122"/>
      <c r="TK429" s="122"/>
      <c r="TL429" s="122"/>
      <c r="TM429" s="122"/>
      <c r="TN429" s="122"/>
      <c r="TO429" s="122"/>
      <c r="TP429" s="122"/>
      <c r="TQ429" s="122"/>
      <c r="TR429" s="122"/>
      <c r="TS429" s="122"/>
      <c r="TT429" s="122"/>
      <c r="TU429" s="122"/>
      <c r="TV429" s="122"/>
      <c r="TW429" s="122"/>
      <c r="TX429" s="122"/>
      <c r="TY429" s="122"/>
      <c r="TZ429" s="122"/>
      <c r="UA429" s="122"/>
      <c r="UB429" s="122"/>
      <c r="UC429" s="122"/>
      <c r="UD429" s="122"/>
      <c r="UE429" s="122"/>
      <c r="UF429" s="122"/>
      <c r="UG429" s="122"/>
      <c r="UH429" s="122"/>
      <c r="UI429" s="122"/>
      <c r="UJ429" s="122"/>
      <c r="UK429" s="122"/>
      <c r="UL429" s="122"/>
      <c r="UM429" s="122"/>
      <c r="UN429" s="122"/>
      <c r="UO429" s="122"/>
      <c r="UP429" s="122"/>
      <c r="UQ429" s="122"/>
      <c r="UR429" s="122"/>
      <c r="US429" s="122"/>
      <c r="UT429" s="122"/>
      <c r="UU429" s="122"/>
      <c r="UV429" s="122"/>
      <c r="UW429" s="122"/>
      <c r="UX429" s="122"/>
      <c r="UY429" s="122"/>
      <c r="UZ429" s="122"/>
      <c r="VA429" s="122"/>
      <c r="VB429" s="122"/>
      <c r="VC429" s="122"/>
      <c r="VD429" s="122"/>
      <c r="VE429" s="122"/>
      <c r="VF429" s="122"/>
      <c r="VG429" s="122"/>
      <c r="VH429" s="122"/>
      <c r="VI429" s="122"/>
      <c r="VJ429" s="122"/>
      <c r="VK429" s="122"/>
      <c r="VL429" s="122"/>
      <c r="VM429" s="122"/>
      <c r="VN429" s="122"/>
      <c r="VO429" s="122"/>
      <c r="VP429" s="122"/>
      <c r="VQ429" s="122"/>
      <c r="VR429" s="122"/>
      <c r="VS429" s="122"/>
      <c r="VT429" s="122"/>
      <c r="VU429" s="122"/>
      <c r="VV429" s="122"/>
      <c r="VW429" s="122"/>
      <c r="VX429" s="122"/>
      <c r="VY429" s="122"/>
      <c r="VZ429" s="122"/>
      <c r="WA429" s="122"/>
      <c r="WB429" s="122"/>
      <c r="WC429" s="122"/>
      <c r="WD429" s="122"/>
      <c r="WE429" s="122"/>
      <c r="WF429" s="122"/>
      <c r="WG429" s="122"/>
      <c r="WH429" s="122"/>
      <c r="WI429" s="122"/>
      <c r="WJ429" s="122"/>
      <c r="WK429" s="122"/>
      <c r="WL429" s="122"/>
      <c r="WM429" s="122"/>
      <c r="WN429" s="122"/>
      <c r="WO429" s="122"/>
      <c r="WP429" s="122"/>
      <c r="WQ429" s="122"/>
      <c r="WR429" s="122"/>
      <c r="WS429" s="122"/>
      <c r="WT429" s="122"/>
      <c r="WU429" s="122"/>
      <c r="WV429" s="122"/>
      <c r="WW429" s="122"/>
      <c r="WX429" s="122"/>
      <c r="WY429" s="122"/>
      <c r="WZ429" s="122"/>
      <c r="XA429" s="122"/>
      <c r="XB429" s="122"/>
      <c r="XC429" s="122"/>
      <c r="XD429" s="122"/>
      <c r="XE429" s="122"/>
      <c r="XF429" s="122"/>
      <c r="XG429" s="122"/>
      <c r="XH429" s="122"/>
      <c r="XI429" s="122"/>
      <c r="XJ429" s="122"/>
      <c r="XK429" s="122"/>
      <c r="XL429" s="122"/>
      <c r="XM429" s="122"/>
      <c r="XN429" s="122"/>
      <c r="XO429" s="122"/>
      <c r="XP429" s="122"/>
      <c r="XQ429" s="122"/>
      <c r="XR429" s="122"/>
      <c r="XS429" s="122"/>
      <c r="XT429" s="122"/>
      <c r="XU429" s="122"/>
      <c r="XV429" s="122"/>
      <c r="XW429" s="122"/>
      <c r="XX429" s="122"/>
      <c r="XY429" s="122"/>
      <c r="XZ429" s="122"/>
      <c r="YA429" s="122"/>
      <c r="YB429" s="122"/>
      <c r="YC429" s="122"/>
      <c r="YD429" s="122"/>
      <c r="YE429" s="122"/>
      <c r="YF429" s="122"/>
      <c r="YG429" s="122"/>
      <c r="YH429" s="122"/>
      <c r="YI429" s="122"/>
      <c r="YJ429" s="122"/>
      <c r="YK429" s="122"/>
      <c r="YL429" s="122"/>
      <c r="YM429" s="122"/>
      <c r="YN429" s="122"/>
      <c r="YO429" s="122"/>
      <c r="YP429" s="122"/>
      <c r="YQ429" s="122"/>
      <c r="YR429" s="122"/>
      <c r="YS429" s="122"/>
      <c r="YT429" s="122"/>
      <c r="YU429" s="122"/>
      <c r="YV429" s="122"/>
      <c r="YW429" s="122"/>
      <c r="YX429" s="122"/>
      <c r="YY429" s="122"/>
      <c r="YZ429" s="122"/>
      <c r="ZA429" s="122"/>
      <c r="ZB429" s="122"/>
      <c r="ZC429" s="122"/>
      <c r="ZD429" s="122"/>
      <c r="ZE429" s="122"/>
      <c r="ZF429" s="122"/>
      <c r="ZG429" s="122"/>
      <c r="ZH429" s="122"/>
      <c r="ZI429" s="122"/>
      <c r="ZJ429" s="122"/>
      <c r="ZK429" s="122"/>
      <c r="ZL429" s="122"/>
      <c r="ZM429" s="122"/>
      <c r="ZN429" s="122"/>
      <c r="ZO429" s="122"/>
      <c r="ZP429" s="122"/>
      <c r="ZQ429" s="122"/>
      <c r="ZR429" s="122"/>
      <c r="ZS429" s="122"/>
      <c r="ZT429" s="122"/>
      <c r="ZU429" s="122"/>
      <c r="ZV429" s="122"/>
      <c r="ZW429" s="122"/>
      <c r="ZX429" s="122"/>
      <c r="ZY429" s="122"/>
      <c r="ZZ429" s="122"/>
      <c r="AAA429" s="122"/>
      <c r="AAB429" s="122"/>
      <c r="AAC429" s="122"/>
      <c r="AAD429" s="122"/>
      <c r="AAE429" s="122"/>
      <c r="AAF429" s="122"/>
      <c r="AAG429" s="122"/>
      <c r="AAH429" s="122"/>
      <c r="AAI429" s="122"/>
      <c r="AAJ429" s="122"/>
      <c r="AAK429" s="122"/>
      <c r="AAL429" s="122"/>
      <c r="AAM429" s="122"/>
      <c r="AAN429" s="122"/>
      <c r="AAO429" s="122"/>
      <c r="AAP429" s="122"/>
      <c r="AAQ429" s="122"/>
      <c r="AAR429" s="122"/>
      <c r="AAS429" s="122"/>
      <c r="AAT429" s="122"/>
      <c r="AAU429" s="122"/>
      <c r="AAV429" s="122"/>
      <c r="AAW429" s="122"/>
      <c r="AAX429" s="122"/>
      <c r="AAY429" s="122"/>
      <c r="AAZ429" s="122"/>
      <c r="ABA429" s="122"/>
      <c r="ABB429" s="122"/>
      <c r="ABC429" s="122"/>
      <c r="ABD429" s="122"/>
      <c r="ABE429" s="122"/>
      <c r="ABF429" s="122"/>
      <c r="ABG429" s="122"/>
      <c r="ABH429" s="122"/>
      <c r="ABI429" s="122"/>
      <c r="ABJ429" s="122"/>
      <c r="ABK429" s="122"/>
      <c r="ABL429" s="122"/>
      <c r="ABM429" s="122"/>
      <c r="ABN429" s="122"/>
      <c r="ABO429" s="122"/>
      <c r="ABP429" s="122"/>
      <c r="ABQ429" s="122"/>
      <c r="ABR429" s="122"/>
      <c r="ABS429" s="122"/>
      <c r="ABT429" s="122"/>
      <c r="ABU429" s="122"/>
      <c r="ABV429" s="122"/>
      <c r="ABW429" s="122"/>
      <c r="ABX429" s="122"/>
      <c r="ABY429" s="122"/>
      <c r="ABZ429" s="122"/>
      <c r="ACA429" s="122"/>
      <c r="ACB429" s="122"/>
      <c r="ACC429" s="122"/>
      <c r="ACD429" s="122"/>
      <c r="ACE429" s="122"/>
      <c r="ACF429" s="122"/>
      <c r="ACG429" s="122"/>
      <c r="ACH429" s="122"/>
      <c r="ACI429" s="122"/>
      <c r="ACJ429" s="122"/>
      <c r="ACK429" s="122"/>
      <c r="ACL429" s="122"/>
      <c r="ACM429" s="122"/>
      <c r="ACN429" s="122"/>
      <c r="ACO429" s="122"/>
      <c r="ACP429" s="122"/>
      <c r="ACQ429" s="122"/>
      <c r="ACR429" s="122"/>
      <c r="ACS429" s="122"/>
      <c r="ACT429" s="122"/>
      <c r="ACU429" s="122"/>
      <c r="ACV429" s="122"/>
      <c r="ACW429" s="122"/>
      <c r="ACX429" s="122"/>
      <c r="ACY429" s="122"/>
      <c r="ACZ429" s="122"/>
      <c r="ADA429" s="122"/>
    </row>
    <row r="430" spans="1:781" ht="15" customHeight="1" x14ac:dyDescent="0.3">
      <c r="A430" s="208"/>
      <c r="B430" s="213"/>
      <c r="C430" s="254"/>
      <c r="D430" s="216"/>
      <c r="E430" s="211"/>
      <c r="F430" s="217"/>
      <c r="G430" s="210"/>
      <c r="H430" s="217"/>
      <c r="I430" s="218"/>
      <c r="J430" s="264"/>
      <c r="K430" s="208"/>
      <c r="L430" s="209"/>
      <c r="M430" s="210"/>
      <c r="N430" s="211"/>
      <c r="O430" s="216"/>
      <c r="P430" s="213"/>
      <c r="Q430" s="248"/>
      <c r="R430" s="249"/>
      <c r="S430" s="238" t="s">
        <v>1159</v>
      </c>
      <c r="T430" s="229" t="s">
        <v>1160</v>
      </c>
      <c r="U430" s="229"/>
      <c r="V430" s="261"/>
      <c r="W430" s="261"/>
      <c r="X430" s="261"/>
      <c r="Y430" s="261"/>
      <c r="Z430" s="261"/>
      <c r="AA430" s="261"/>
      <c r="AB430" s="262"/>
      <c r="AC430" s="263"/>
      <c r="AD430" s="263"/>
      <c r="AE430" s="263"/>
      <c r="AF430" s="263"/>
      <c r="AG430" s="263"/>
      <c r="AH430" s="263"/>
      <c r="AI430" s="263"/>
      <c r="AJ430" s="263"/>
      <c r="AK430" s="263"/>
      <c r="AL430" s="263"/>
      <c r="AM430" s="263"/>
      <c r="AN430" s="263"/>
      <c r="AO430" s="263"/>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2"/>
      <c r="EI430" s="122"/>
      <c r="EJ430" s="122"/>
      <c r="EK430" s="122"/>
      <c r="EL430" s="122"/>
      <c r="EM430" s="122"/>
      <c r="EN430" s="122"/>
      <c r="EO430" s="122"/>
      <c r="EP430" s="122"/>
      <c r="EQ430" s="122"/>
      <c r="ER430" s="122"/>
      <c r="ES430" s="122"/>
      <c r="ET430" s="122"/>
      <c r="EU430" s="122"/>
      <c r="EV430" s="122"/>
      <c r="EW430" s="122"/>
      <c r="EX430" s="122"/>
      <c r="EY430" s="122"/>
      <c r="EZ430" s="122"/>
      <c r="FA430" s="122"/>
      <c r="FB430" s="122"/>
      <c r="FC430" s="122"/>
      <c r="FD430" s="122"/>
      <c r="FE430" s="122"/>
      <c r="FF430" s="122"/>
      <c r="FG430" s="122"/>
      <c r="FH430" s="122"/>
      <c r="FI430" s="122"/>
      <c r="FJ430" s="122"/>
      <c r="FK430" s="122"/>
      <c r="FL430" s="122"/>
      <c r="FM430" s="122"/>
      <c r="FN430" s="122"/>
      <c r="FO430" s="122"/>
      <c r="FP430" s="122"/>
      <c r="FQ430" s="122"/>
      <c r="FR430" s="122"/>
      <c r="FS430" s="122"/>
      <c r="FT430" s="122"/>
      <c r="FU430" s="122"/>
      <c r="FV430" s="122"/>
      <c r="FW430" s="122"/>
      <c r="FX430" s="122"/>
      <c r="FY430" s="122"/>
      <c r="FZ430" s="122"/>
      <c r="GA430" s="122"/>
      <c r="GB430" s="122"/>
      <c r="GC430" s="122"/>
      <c r="GD430" s="122"/>
      <c r="GE430" s="122"/>
      <c r="GF430" s="122"/>
      <c r="GG430" s="122"/>
      <c r="GH430" s="122"/>
      <c r="GI430" s="122"/>
      <c r="GJ430" s="122"/>
      <c r="GK430" s="122"/>
      <c r="GL430" s="122"/>
      <c r="GM430" s="122"/>
      <c r="GN430" s="122"/>
      <c r="GO430" s="122"/>
      <c r="GP430" s="122"/>
      <c r="GQ430" s="122"/>
      <c r="GR430" s="122"/>
      <c r="GS430" s="122"/>
      <c r="GT430" s="122"/>
      <c r="GU430" s="122"/>
      <c r="GV430" s="122"/>
      <c r="GW430" s="122"/>
      <c r="GX430" s="122"/>
      <c r="GY430" s="122"/>
      <c r="GZ430" s="122"/>
      <c r="HA430" s="122"/>
      <c r="HB430" s="122"/>
      <c r="HC430" s="122"/>
      <c r="HD430" s="122"/>
      <c r="HE430" s="122"/>
      <c r="HF430" s="122"/>
      <c r="HG430" s="122"/>
      <c r="HH430" s="122"/>
      <c r="HI430" s="122"/>
      <c r="HJ430" s="122"/>
      <c r="HK430" s="122"/>
      <c r="HL430" s="122"/>
      <c r="HM430" s="122"/>
      <c r="HN430" s="122"/>
      <c r="HO430" s="122"/>
      <c r="HP430" s="122"/>
      <c r="HQ430" s="122"/>
      <c r="HR430" s="122"/>
      <c r="HS430" s="122"/>
      <c r="HT430" s="122"/>
      <c r="HU430" s="122"/>
      <c r="HV430" s="122"/>
      <c r="HW430" s="122"/>
      <c r="HX430" s="122"/>
      <c r="HY430" s="122"/>
      <c r="HZ430" s="122"/>
      <c r="IA430" s="122"/>
      <c r="IB430" s="122"/>
      <c r="IC430" s="122"/>
      <c r="ID430" s="122"/>
      <c r="IE430" s="122"/>
      <c r="IF430" s="122"/>
      <c r="IG430" s="122"/>
      <c r="IH430" s="122"/>
      <c r="II430" s="122"/>
      <c r="IJ430" s="122"/>
      <c r="IK430" s="122"/>
      <c r="IL430" s="122"/>
      <c r="IM430" s="122"/>
      <c r="IN430" s="122"/>
      <c r="IO430" s="122"/>
      <c r="IP430" s="122"/>
      <c r="IQ430" s="122"/>
      <c r="IR430" s="122"/>
      <c r="IS430" s="122"/>
      <c r="IT430" s="122"/>
      <c r="IU430" s="122"/>
      <c r="IV430" s="122"/>
      <c r="IW430" s="122"/>
      <c r="IX430" s="122"/>
      <c r="IY430" s="122"/>
      <c r="IZ430" s="122"/>
      <c r="JA430" s="122"/>
      <c r="JB430" s="122"/>
      <c r="JC430" s="122"/>
      <c r="JD430" s="122"/>
      <c r="JE430" s="122"/>
      <c r="JF430" s="122"/>
      <c r="JG430" s="122"/>
      <c r="JH430" s="122"/>
      <c r="JI430" s="122"/>
      <c r="JJ430" s="122"/>
      <c r="JK430" s="122"/>
      <c r="JL430" s="122"/>
      <c r="JM430" s="122"/>
      <c r="JN430" s="122"/>
      <c r="JO430" s="122"/>
      <c r="JP430" s="122"/>
      <c r="JQ430" s="122"/>
      <c r="JR430" s="122"/>
      <c r="JS430" s="122"/>
      <c r="JT430" s="122"/>
      <c r="JU430" s="122"/>
      <c r="JV430" s="122"/>
      <c r="JW430" s="122"/>
      <c r="JX430" s="122"/>
      <c r="JY430" s="122"/>
      <c r="JZ430" s="122"/>
      <c r="KA430" s="122"/>
      <c r="KB430" s="122"/>
      <c r="KC430" s="122"/>
      <c r="KD430" s="122"/>
      <c r="KE430" s="122"/>
      <c r="KF430" s="122"/>
      <c r="KG430" s="122"/>
      <c r="KH430" s="122"/>
      <c r="KI430" s="122"/>
      <c r="KJ430" s="122"/>
      <c r="KK430" s="122"/>
      <c r="KL430" s="122"/>
      <c r="KM430" s="122"/>
      <c r="KN430" s="122"/>
      <c r="KO430" s="122"/>
      <c r="KP430" s="122"/>
      <c r="KQ430" s="122"/>
      <c r="KR430" s="122"/>
      <c r="KS430" s="122"/>
      <c r="KT430" s="122"/>
      <c r="KU430" s="122"/>
      <c r="KV430" s="122"/>
      <c r="KW430" s="122"/>
      <c r="KX430" s="122"/>
      <c r="KY430" s="122"/>
      <c r="KZ430" s="122"/>
      <c r="LA430" s="122"/>
      <c r="LB430" s="122"/>
      <c r="LC430" s="122"/>
      <c r="LD430" s="122"/>
      <c r="LE430" s="122"/>
      <c r="LF430" s="122"/>
      <c r="LG430" s="122"/>
      <c r="LH430" s="122"/>
      <c r="LI430" s="122"/>
      <c r="LJ430" s="122"/>
      <c r="LK430" s="122"/>
      <c r="LL430" s="122"/>
      <c r="LM430" s="122"/>
      <c r="LN430" s="122"/>
      <c r="LO430" s="122"/>
      <c r="LP430" s="122"/>
      <c r="LQ430" s="122"/>
      <c r="LR430" s="122"/>
      <c r="LS430" s="122"/>
      <c r="LT430" s="122"/>
      <c r="LU430" s="122"/>
      <c r="LV430" s="122"/>
      <c r="LW430" s="122"/>
      <c r="LX430" s="122"/>
      <c r="LY430" s="122"/>
      <c r="LZ430" s="122"/>
      <c r="MA430" s="122"/>
      <c r="MB430" s="122"/>
      <c r="MC430" s="122"/>
      <c r="MD430" s="122"/>
      <c r="ME430" s="122"/>
      <c r="MF430" s="122"/>
      <c r="MG430" s="122"/>
      <c r="MH430" s="122"/>
      <c r="MI430" s="122"/>
      <c r="MJ430" s="122"/>
      <c r="MK430" s="122"/>
      <c r="ML430" s="122"/>
      <c r="MM430" s="122"/>
      <c r="MN430" s="122"/>
      <c r="MO430" s="122"/>
      <c r="MP430" s="122"/>
      <c r="MQ430" s="122"/>
      <c r="MR430" s="122"/>
      <c r="MS430" s="122"/>
      <c r="MT430" s="122"/>
      <c r="MU430" s="122"/>
      <c r="MV430" s="122"/>
      <c r="MW430" s="122"/>
      <c r="MX430" s="122"/>
      <c r="MY430" s="122"/>
      <c r="MZ430" s="122"/>
      <c r="NA430" s="122"/>
      <c r="NB430" s="122"/>
      <c r="NC430" s="122"/>
      <c r="ND430" s="122"/>
      <c r="NE430" s="122"/>
      <c r="NF430" s="122"/>
      <c r="NG430" s="122"/>
      <c r="NH430" s="122"/>
      <c r="NI430" s="122"/>
      <c r="NJ430" s="122"/>
      <c r="NK430" s="122"/>
      <c r="NL430" s="122"/>
      <c r="NM430" s="122"/>
      <c r="NN430" s="122"/>
      <c r="NO430" s="122"/>
      <c r="NP430" s="122"/>
      <c r="NQ430" s="122"/>
      <c r="NR430" s="122"/>
      <c r="NS430" s="122"/>
      <c r="NT430" s="122"/>
      <c r="NU430" s="122"/>
      <c r="NV430" s="122"/>
      <c r="NW430" s="122"/>
      <c r="NX430" s="122"/>
      <c r="NY430" s="122"/>
      <c r="NZ430" s="122"/>
      <c r="OA430" s="122"/>
      <c r="OB430" s="122"/>
      <c r="OC430" s="122"/>
      <c r="OD430" s="122"/>
      <c r="OE430" s="122"/>
      <c r="OF430" s="122"/>
      <c r="OG430" s="122"/>
      <c r="OH430" s="122"/>
      <c r="OI430" s="122"/>
      <c r="OJ430" s="122"/>
      <c r="OK430" s="122"/>
      <c r="OL430" s="122"/>
      <c r="OM430" s="122"/>
      <c r="ON430" s="122"/>
      <c r="OO430" s="122"/>
      <c r="OP430" s="122"/>
      <c r="OQ430" s="122"/>
      <c r="OR430" s="122"/>
      <c r="OS430" s="122"/>
      <c r="OT430" s="122"/>
      <c r="OU430" s="122"/>
      <c r="OV430" s="122"/>
      <c r="OW430" s="122"/>
      <c r="OX430" s="122"/>
      <c r="OY430" s="122"/>
      <c r="OZ430" s="122"/>
      <c r="PA430" s="122"/>
      <c r="PB430" s="122"/>
      <c r="PC430" s="122"/>
      <c r="PD430" s="122"/>
      <c r="PE430" s="122"/>
      <c r="PF430" s="122"/>
      <c r="PG430" s="122"/>
      <c r="PH430" s="122"/>
      <c r="PI430" s="122"/>
      <c r="PJ430" s="122"/>
      <c r="PK430" s="122"/>
      <c r="PL430" s="122"/>
      <c r="PM430" s="122"/>
      <c r="PN430" s="122"/>
      <c r="PO430" s="122"/>
      <c r="PP430" s="122"/>
      <c r="PQ430" s="122"/>
      <c r="PR430" s="122"/>
      <c r="PS430" s="122"/>
      <c r="PT430" s="122"/>
      <c r="PU430" s="122"/>
      <c r="PV430" s="122"/>
      <c r="PW430" s="122"/>
      <c r="PX430" s="122"/>
      <c r="PY430" s="122"/>
      <c r="PZ430" s="122"/>
      <c r="QA430" s="122"/>
      <c r="QB430" s="122"/>
      <c r="QC430" s="122"/>
      <c r="QD430" s="122"/>
      <c r="QE430" s="122"/>
      <c r="QF430" s="122"/>
      <c r="QG430" s="122"/>
      <c r="QH430" s="122"/>
      <c r="QI430" s="122"/>
      <c r="QJ430" s="122"/>
      <c r="QK430" s="122"/>
      <c r="QL430" s="122"/>
      <c r="QM430" s="122"/>
      <c r="QN430" s="122"/>
      <c r="QO430" s="122"/>
      <c r="QP430" s="122"/>
      <c r="QQ430" s="122"/>
      <c r="QR430" s="122"/>
      <c r="QS430" s="122"/>
      <c r="QT430" s="122"/>
      <c r="QU430" s="122"/>
      <c r="QV430" s="122"/>
      <c r="QW430" s="122"/>
      <c r="QX430" s="122"/>
      <c r="QY430" s="122"/>
      <c r="QZ430" s="122"/>
      <c r="RA430" s="122"/>
      <c r="RB430" s="122"/>
      <c r="RC430" s="122"/>
      <c r="RD430" s="122"/>
      <c r="RE430" s="122"/>
      <c r="RF430" s="122"/>
      <c r="RG430" s="122"/>
      <c r="RH430" s="122"/>
      <c r="RI430" s="122"/>
      <c r="RJ430" s="122"/>
      <c r="RK430" s="122"/>
      <c r="RL430" s="122"/>
      <c r="RM430" s="122"/>
      <c r="RN430" s="122"/>
      <c r="RO430" s="122"/>
      <c r="RP430" s="122"/>
      <c r="RQ430" s="122"/>
      <c r="RR430" s="122"/>
      <c r="RS430" s="122"/>
      <c r="RT430" s="122"/>
      <c r="RU430" s="122"/>
      <c r="RV430" s="122"/>
      <c r="RW430" s="122"/>
      <c r="RX430" s="122"/>
      <c r="RY430" s="122"/>
      <c r="RZ430" s="122"/>
      <c r="SA430" s="122"/>
      <c r="SB430" s="122"/>
      <c r="SC430" s="122"/>
      <c r="SD430" s="122"/>
      <c r="SE430" s="122"/>
      <c r="SF430" s="122"/>
      <c r="SG430" s="122"/>
      <c r="SH430" s="122"/>
      <c r="SI430" s="122"/>
      <c r="SJ430" s="122"/>
      <c r="SK430" s="122"/>
      <c r="SL430" s="122"/>
      <c r="SM430" s="122"/>
      <c r="SN430" s="122"/>
      <c r="SO430" s="122"/>
      <c r="SP430" s="122"/>
      <c r="SQ430" s="122"/>
      <c r="SR430" s="122"/>
      <c r="SS430" s="122"/>
      <c r="ST430" s="122"/>
      <c r="SU430" s="122"/>
      <c r="SV430" s="122"/>
      <c r="SW430" s="122"/>
      <c r="SX430" s="122"/>
      <c r="SY430" s="122"/>
      <c r="SZ430" s="122"/>
      <c r="TA430" s="122"/>
      <c r="TB430" s="122"/>
      <c r="TC430" s="122"/>
      <c r="TD430" s="122"/>
      <c r="TE430" s="122"/>
      <c r="TF430" s="122"/>
      <c r="TG430" s="122"/>
      <c r="TH430" s="122"/>
      <c r="TI430" s="122"/>
      <c r="TJ430" s="122"/>
      <c r="TK430" s="122"/>
      <c r="TL430" s="122"/>
      <c r="TM430" s="122"/>
      <c r="TN430" s="122"/>
      <c r="TO430" s="122"/>
      <c r="TP430" s="122"/>
      <c r="TQ430" s="122"/>
      <c r="TR430" s="122"/>
      <c r="TS430" s="122"/>
      <c r="TT430" s="122"/>
      <c r="TU430" s="122"/>
      <c r="TV430" s="122"/>
      <c r="TW430" s="122"/>
      <c r="TX430" s="122"/>
      <c r="TY430" s="122"/>
      <c r="TZ430" s="122"/>
      <c r="UA430" s="122"/>
      <c r="UB430" s="122"/>
      <c r="UC430" s="122"/>
      <c r="UD430" s="122"/>
      <c r="UE430" s="122"/>
      <c r="UF430" s="122"/>
      <c r="UG430" s="122"/>
      <c r="UH430" s="122"/>
      <c r="UI430" s="122"/>
      <c r="UJ430" s="122"/>
      <c r="UK430" s="122"/>
      <c r="UL430" s="122"/>
      <c r="UM430" s="122"/>
      <c r="UN430" s="122"/>
      <c r="UO430" s="122"/>
      <c r="UP430" s="122"/>
      <c r="UQ430" s="122"/>
      <c r="UR430" s="122"/>
      <c r="US430" s="122"/>
      <c r="UT430" s="122"/>
      <c r="UU430" s="122"/>
      <c r="UV430" s="122"/>
      <c r="UW430" s="122"/>
      <c r="UX430" s="122"/>
      <c r="UY430" s="122"/>
      <c r="UZ430" s="122"/>
      <c r="VA430" s="122"/>
      <c r="VB430" s="122"/>
      <c r="VC430" s="122"/>
      <c r="VD430" s="122"/>
      <c r="VE430" s="122"/>
      <c r="VF430" s="122"/>
      <c r="VG430" s="122"/>
      <c r="VH430" s="122"/>
      <c r="VI430" s="122"/>
      <c r="VJ430" s="122"/>
      <c r="VK430" s="122"/>
      <c r="VL430" s="122"/>
      <c r="VM430" s="122"/>
      <c r="VN430" s="122"/>
      <c r="VO430" s="122"/>
      <c r="VP430" s="122"/>
      <c r="VQ430" s="122"/>
      <c r="VR430" s="122"/>
      <c r="VS430" s="122"/>
      <c r="VT430" s="122"/>
      <c r="VU430" s="122"/>
      <c r="VV430" s="122"/>
      <c r="VW430" s="122"/>
      <c r="VX430" s="122"/>
      <c r="VY430" s="122"/>
      <c r="VZ430" s="122"/>
      <c r="WA430" s="122"/>
      <c r="WB430" s="122"/>
      <c r="WC430" s="122"/>
      <c r="WD430" s="122"/>
      <c r="WE430" s="122"/>
      <c r="WF430" s="122"/>
      <c r="WG430" s="122"/>
      <c r="WH430" s="122"/>
      <c r="WI430" s="122"/>
      <c r="WJ430" s="122"/>
      <c r="WK430" s="122"/>
      <c r="WL430" s="122"/>
      <c r="WM430" s="122"/>
      <c r="WN430" s="122"/>
      <c r="WO430" s="122"/>
      <c r="WP430" s="122"/>
      <c r="WQ430" s="122"/>
      <c r="WR430" s="122"/>
      <c r="WS430" s="122"/>
      <c r="WT430" s="122"/>
      <c r="WU430" s="122"/>
      <c r="WV430" s="122"/>
      <c r="WW430" s="122"/>
      <c r="WX430" s="122"/>
      <c r="WY430" s="122"/>
      <c r="WZ430" s="122"/>
      <c r="XA430" s="122"/>
      <c r="XB430" s="122"/>
      <c r="XC430" s="122"/>
      <c r="XD430" s="122"/>
      <c r="XE430" s="122"/>
      <c r="XF430" s="122"/>
      <c r="XG430" s="122"/>
      <c r="XH430" s="122"/>
      <c r="XI430" s="122"/>
      <c r="XJ430" s="122"/>
      <c r="XK430" s="122"/>
      <c r="XL430" s="122"/>
      <c r="XM430" s="122"/>
      <c r="XN430" s="122"/>
      <c r="XO430" s="122"/>
      <c r="XP430" s="122"/>
      <c r="XQ430" s="122"/>
      <c r="XR430" s="122"/>
      <c r="XS430" s="122"/>
      <c r="XT430" s="122"/>
      <c r="XU430" s="122"/>
      <c r="XV430" s="122"/>
      <c r="XW430" s="122"/>
      <c r="XX430" s="122"/>
      <c r="XY430" s="122"/>
      <c r="XZ430" s="122"/>
      <c r="YA430" s="122"/>
      <c r="YB430" s="122"/>
      <c r="YC430" s="122"/>
      <c r="YD430" s="122"/>
      <c r="YE430" s="122"/>
      <c r="YF430" s="122"/>
      <c r="YG430" s="122"/>
      <c r="YH430" s="122"/>
      <c r="YI430" s="122"/>
      <c r="YJ430" s="122"/>
      <c r="YK430" s="122"/>
      <c r="YL430" s="122"/>
      <c r="YM430" s="122"/>
      <c r="YN430" s="122"/>
      <c r="YO430" s="122"/>
      <c r="YP430" s="122"/>
      <c r="YQ430" s="122"/>
      <c r="YR430" s="122"/>
      <c r="YS430" s="122"/>
      <c r="YT430" s="122"/>
      <c r="YU430" s="122"/>
      <c r="YV430" s="122"/>
      <c r="YW430" s="122"/>
      <c r="YX430" s="122"/>
      <c r="YY430" s="122"/>
      <c r="YZ430" s="122"/>
      <c r="ZA430" s="122"/>
      <c r="ZB430" s="122"/>
      <c r="ZC430" s="122"/>
      <c r="ZD430" s="122"/>
      <c r="ZE430" s="122"/>
      <c r="ZF430" s="122"/>
      <c r="ZG430" s="122"/>
      <c r="ZH430" s="122"/>
      <c r="ZI430" s="122"/>
      <c r="ZJ430" s="122"/>
      <c r="ZK430" s="122"/>
      <c r="ZL430" s="122"/>
      <c r="ZM430" s="122"/>
      <c r="ZN430" s="122"/>
      <c r="ZO430" s="122"/>
      <c r="ZP430" s="122"/>
      <c r="ZQ430" s="122"/>
      <c r="ZR430" s="122"/>
      <c r="ZS430" s="122"/>
      <c r="ZT430" s="122"/>
      <c r="ZU430" s="122"/>
      <c r="ZV430" s="122"/>
      <c r="ZW430" s="122"/>
      <c r="ZX430" s="122"/>
      <c r="ZY430" s="122"/>
      <c r="ZZ430" s="122"/>
      <c r="AAA430" s="122"/>
      <c r="AAB430" s="122"/>
      <c r="AAC430" s="122"/>
      <c r="AAD430" s="122"/>
      <c r="AAE430" s="122"/>
      <c r="AAF430" s="122"/>
      <c r="AAG430" s="122"/>
      <c r="AAH430" s="122"/>
      <c r="AAI430" s="122"/>
      <c r="AAJ430" s="122"/>
      <c r="AAK430" s="122"/>
      <c r="AAL430" s="122"/>
      <c r="AAM430" s="122"/>
      <c r="AAN430" s="122"/>
      <c r="AAO430" s="122"/>
      <c r="AAP430" s="122"/>
      <c r="AAQ430" s="122"/>
      <c r="AAR430" s="122"/>
      <c r="AAS430" s="122"/>
      <c r="AAT430" s="122"/>
      <c r="AAU430" s="122"/>
      <c r="AAV430" s="122"/>
      <c r="AAW430" s="122"/>
      <c r="AAX430" s="122"/>
      <c r="AAY430" s="122"/>
      <c r="AAZ430" s="122"/>
      <c r="ABA430" s="122"/>
      <c r="ABB430" s="122"/>
      <c r="ABC430" s="122"/>
      <c r="ABD430" s="122"/>
      <c r="ABE430" s="122"/>
      <c r="ABF430" s="122"/>
      <c r="ABG430" s="122"/>
      <c r="ABH430" s="122"/>
      <c r="ABI430" s="122"/>
      <c r="ABJ430" s="122"/>
      <c r="ABK430" s="122"/>
      <c r="ABL430" s="122"/>
      <c r="ABM430" s="122"/>
      <c r="ABN430" s="122"/>
      <c r="ABO430" s="122"/>
      <c r="ABP430" s="122"/>
      <c r="ABQ430" s="122"/>
      <c r="ABR430" s="122"/>
      <c r="ABS430" s="122"/>
      <c r="ABT430" s="122"/>
      <c r="ABU430" s="122"/>
      <c r="ABV430" s="122"/>
      <c r="ABW430" s="122"/>
      <c r="ABX430" s="122"/>
      <c r="ABY430" s="122"/>
      <c r="ABZ430" s="122"/>
      <c r="ACA430" s="122"/>
      <c r="ACB430" s="122"/>
      <c r="ACC430" s="122"/>
      <c r="ACD430" s="122"/>
      <c r="ACE430" s="122"/>
      <c r="ACF430" s="122"/>
      <c r="ACG430" s="122"/>
      <c r="ACH430" s="122"/>
      <c r="ACI430" s="122"/>
      <c r="ACJ430" s="122"/>
      <c r="ACK430" s="122"/>
      <c r="ACL430" s="122"/>
      <c r="ACM430" s="122"/>
      <c r="ACN430" s="122"/>
      <c r="ACO430" s="122"/>
      <c r="ACP430" s="122"/>
      <c r="ACQ430" s="122"/>
      <c r="ACR430" s="122"/>
      <c r="ACS430" s="122"/>
      <c r="ACT430" s="122"/>
      <c r="ACU430" s="122"/>
      <c r="ACV430" s="122"/>
      <c r="ACW430" s="122"/>
      <c r="ACX430" s="122"/>
      <c r="ACY430" s="122"/>
      <c r="ACZ430" s="122"/>
      <c r="ADA430" s="122"/>
    </row>
    <row r="431" spans="1:781" ht="15" customHeight="1" x14ac:dyDescent="0.3">
      <c r="A431" s="208"/>
      <c r="B431" s="213"/>
      <c r="C431" s="254"/>
      <c r="D431" s="216"/>
      <c r="E431" s="211"/>
      <c r="F431" s="217"/>
      <c r="G431" s="210"/>
      <c r="H431" s="217"/>
      <c r="I431" s="218"/>
      <c r="J431" s="264"/>
      <c r="K431" s="208"/>
      <c r="L431" s="209"/>
      <c r="M431" s="210"/>
      <c r="N431" s="211"/>
      <c r="O431" s="216"/>
      <c r="P431" s="213"/>
      <c r="Q431" s="248"/>
      <c r="R431" s="253"/>
      <c r="S431" s="260"/>
      <c r="T431" s="229"/>
      <c r="U431" s="229"/>
      <c r="V431" s="261"/>
      <c r="W431" s="261"/>
      <c r="X431" s="261"/>
      <c r="Y431" s="261"/>
      <c r="Z431" s="261"/>
      <c r="AA431" s="261"/>
      <c r="AB431" s="262"/>
      <c r="AC431" s="263"/>
      <c r="AD431" s="263"/>
      <c r="AE431" s="263"/>
      <c r="AF431" s="263"/>
      <c r="AG431" s="263"/>
      <c r="AH431" s="263"/>
      <c r="AI431" s="263"/>
      <c r="AJ431" s="263"/>
      <c r="AK431" s="263"/>
      <c r="AL431" s="263"/>
      <c r="AM431" s="263"/>
      <c r="AN431" s="263"/>
      <c r="AO431" s="263"/>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2"/>
      <c r="EI431" s="122"/>
      <c r="EJ431" s="122"/>
      <c r="EK431" s="122"/>
      <c r="EL431" s="122"/>
      <c r="EM431" s="122"/>
      <c r="EN431" s="122"/>
      <c r="EO431" s="122"/>
      <c r="EP431" s="122"/>
      <c r="EQ431" s="122"/>
      <c r="ER431" s="122"/>
      <c r="ES431" s="122"/>
      <c r="ET431" s="122"/>
      <c r="EU431" s="122"/>
      <c r="EV431" s="122"/>
      <c r="EW431" s="122"/>
      <c r="EX431" s="122"/>
      <c r="EY431" s="122"/>
      <c r="EZ431" s="122"/>
      <c r="FA431" s="122"/>
      <c r="FB431" s="122"/>
      <c r="FC431" s="122"/>
      <c r="FD431" s="122"/>
      <c r="FE431" s="122"/>
      <c r="FF431" s="122"/>
      <c r="FG431" s="122"/>
      <c r="FH431" s="122"/>
      <c r="FI431" s="122"/>
      <c r="FJ431" s="122"/>
      <c r="FK431" s="122"/>
      <c r="FL431" s="122"/>
      <c r="FM431" s="122"/>
      <c r="FN431" s="122"/>
      <c r="FO431" s="122"/>
      <c r="FP431" s="122"/>
      <c r="FQ431" s="122"/>
      <c r="FR431" s="122"/>
      <c r="FS431" s="122"/>
      <c r="FT431" s="122"/>
      <c r="FU431" s="122"/>
      <c r="FV431" s="122"/>
      <c r="FW431" s="122"/>
      <c r="FX431" s="122"/>
      <c r="FY431" s="122"/>
      <c r="FZ431" s="122"/>
      <c r="GA431" s="122"/>
      <c r="GB431" s="122"/>
      <c r="GC431" s="122"/>
      <c r="GD431" s="122"/>
      <c r="GE431" s="122"/>
      <c r="GF431" s="122"/>
      <c r="GG431" s="122"/>
      <c r="GH431" s="122"/>
      <c r="GI431" s="122"/>
      <c r="GJ431" s="122"/>
      <c r="GK431" s="122"/>
      <c r="GL431" s="122"/>
      <c r="GM431" s="122"/>
      <c r="GN431" s="122"/>
      <c r="GO431" s="122"/>
      <c r="GP431" s="122"/>
      <c r="GQ431" s="122"/>
      <c r="GR431" s="122"/>
      <c r="GS431" s="122"/>
      <c r="GT431" s="122"/>
      <c r="GU431" s="122"/>
      <c r="GV431" s="122"/>
      <c r="GW431" s="122"/>
      <c r="GX431" s="122"/>
      <c r="GY431" s="122"/>
      <c r="GZ431" s="122"/>
      <c r="HA431" s="122"/>
      <c r="HB431" s="122"/>
      <c r="HC431" s="122"/>
      <c r="HD431" s="122"/>
      <c r="HE431" s="122"/>
      <c r="HF431" s="122"/>
      <c r="HG431" s="122"/>
      <c r="HH431" s="122"/>
      <c r="HI431" s="122"/>
      <c r="HJ431" s="122"/>
      <c r="HK431" s="122"/>
      <c r="HL431" s="122"/>
      <c r="HM431" s="122"/>
      <c r="HN431" s="122"/>
      <c r="HO431" s="122"/>
      <c r="HP431" s="122"/>
      <c r="HQ431" s="122"/>
      <c r="HR431" s="122"/>
      <c r="HS431" s="122"/>
      <c r="HT431" s="122"/>
      <c r="HU431" s="122"/>
      <c r="HV431" s="122"/>
      <c r="HW431" s="122"/>
      <c r="HX431" s="122"/>
      <c r="HY431" s="122"/>
      <c r="HZ431" s="122"/>
      <c r="IA431" s="122"/>
      <c r="IB431" s="122"/>
      <c r="IC431" s="122"/>
      <c r="ID431" s="122"/>
      <c r="IE431" s="122"/>
      <c r="IF431" s="122"/>
      <c r="IG431" s="122"/>
      <c r="IH431" s="122"/>
      <c r="II431" s="122"/>
      <c r="IJ431" s="122"/>
      <c r="IK431" s="122"/>
      <c r="IL431" s="122"/>
      <c r="IM431" s="122"/>
      <c r="IN431" s="122"/>
      <c r="IO431" s="122"/>
      <c r="IP431" s="122"/>
      <c r="IQ431" s="122"/>
      <c r="IR431" s="122"/>
      <c r="IS431" s="122"/>
      <c r="IT431" s="122"/>
      <c r="IU431" s="122"/>
      <c r="IV431" s="122"/>
      <c r="IW431" s="122"/>
      <c r="IX431" s="122"/>
      <c r="IY431" s="122"/>
      <c r="IZ431" s="122"/>
      <c r="JA431" s="122"/>
      <c r="JB431" s="122"/>
      <c r="JC431" s="122"/>
      <c r="JD431" s="122"/>
      <c r="JE431" s="122"/>
      <c r="JF431" s="122"/>
      <c r="JG431" s="122"/>
      <c r="JH431" s="122"/>
      <c r="JI431" s="122"/>
      <c r="JJ431" s="122"/>
      <c r="JK431" s="122"/>
      <c r="JL431" s="122"/>
      <c r="JM431" s="122"/>
      <c r="JN431" s="122"/>
      <c r="JO431" s="122"/>
      <c r="JP431" s="122"/>
      <c r="JQ431" s="122"/>
      <c r="JR431" s="122"/>
      <c r="JS431" s="122"/>
      <c r="JT431" s="122"/>
      <c r="JU431" s="122"/>
      <c r="JV431" s="122"/>
      <c r="JW431" s="122"/>
      <c r="JX431" s="122"/>
      <c r="JY431" s="122"/>
      <c r="JZ431" s="122"/>
      <c r="KA431" s="122"/>
      <c r="KB431" s="122"/>
      <c r="KC431" s="122"/>
      <c r="KD431" s="122"/>
      <c r="KE431" s="122"/>
      <c r="KF431" s="122"/>
      <c r="KG431" s="122"/>
      <c r="KH431" s="122"/>
      <c r="KI431" s="122"/>
      <c r="KJ431" s="122"/>
      <c r="KK431" s="122"/>
      <c r="KL431" s="122"/>
      <c r="KM431" s="122"/>
      <c r="KN431" s="122"/>
      <c r="KO431" s="122"/>
      <c r="KP431" s="122"/>
      <c r="KQ431" s="122"/>
      <c r="KR431" s="122"/>
      <c r="KS431" s="122"/>
      <c r="KT431" s="122"/>
      <c r="KU431" s="122"/>
      <c r="KV431" s="122"/>
      <c r="KW431" s="122"/>
      <c r="KX431" s="122"/>
      <c r="KY431" s="122"/>
      <c r="KZ431" s="122"/>
      <c r="LA431" s="122"/>
      <c r="LB431" s="122"/>
      <c r="LC431" s="122"/>
      <c r="LD431" s="122"/>
      <c r="LE431" s="122"/>
      <c r="LF431" s="122"/>
      <c r="LG431" s="122"/>
      <c r="LH431" s="122"/>
      <c r="LI431" s="122"/>
      <c r="LJ431" s="122"/>
      <c r="LK431" s="122"/>
      <c r="LL431" s="122"/>
      <c r="LM431" s="122"/>
      <c r="LN431" s="122"/>
      <c r="LO431" s="122"/>
      <c r="LP431" s="122"/>
      <c r="LQ431" s="122"/>
      <c r="LR431" s="122"/>
      <c r="LS431" s="122"/>
      <c r="LT431" s="122"/>
      <c r="LU431" s="122"/>
      <c r="LV431" s="122"/>
      <c r="LW431" s="122"/>
      <c r="LX431" s="122"/>
      <c r="LY431" s="122"/>
      <c r="LZ431" s="122"/>
      <c r="MA431" s="122"/>
      <c r="MB431" s="122"/>
      <c r="MC431" s="122"/>
      <c r="MD431" s="122"/>
      <c r="ME431" s="122"/>
      <c r="MF431" s="122"/>
      <c r="MG431" s="122"/>
      <c r="MH431" s="122"/>
      <c r="MI431" s="122"/>
      <c r="MJ431" s="122"/>
      <c r="MK431" s="122"/>
      <c r="ML431" s="122"/>
      <c r="MM431" s="122"/>
      <c r="MN431" s="122"/>
      <c r="MO431" s="122"/>
      <c r="MP431" s="122"/>
      <c r="MQ431" s="122"/>
      <c r="MR431" s="122"/>
      <c r="MS431" s="122"/>
      <c r="MT431" s="122"/>
      <c r="MU431" s="122"/>
      <c r="MV431" s="122"/>
      <c r="MW431" s="122"/>
      <c r="MX431" s="122"/>
      <c r="MY431" s="122"/>
      <c r="MZ431" s="122"/>
      <c r="NA431" s="122"/>
      <c r="NB431" s="122"/>
      <c r="NC431" s="122"/>
      <c r="ND431" s="122"/>
      <c r="NE431" s="122"/>
      <c r="NF431" s="122"/>
      <c r="NG431" s="122"/>
      <c r="NH431" s="122"/>
      <c r="NI431" s="122"/>
      <c r="NJ431" s="122"/>
      <c r="NK431" s="122"/>
      <c r="NL431" s="122"/>
      <c r="NM431" s="122"/>
      <c r="NN431" s="122"/>
      <c r="NO431" s="122"/>
      <c r="NP431" s="122"/>
      <c r="NQ431" s="122"/>
      <c r="NR431" s="122"/>
      <c r="NS431" s="122"/>
      <c r="NT431" s="122"/>
      <c r="NU431" s="122"/>
      <c r="NV431" s="122"/>
      <c r="NW431" s="122"/>
      <c r="NX431" s="122"/>
      <c r="NY431" s="122"/>
      <c r="NZ431" s="122"/>
      <c r="OA431" s="122"/>
      <c r="OB431" s="122"/>
      <c r="OC431" s="122"/>
      <c r="OD431" s="122"/>
      <c r="OE431" s="122"/>
      <c r="OF431" s="122"/>
      <c r="OG431" s="122"/>
      <c r="OH431" s="122"/>
      <c r="OI431" s="122"/>
      <c r="OJ431" s="122"/>
      <c r="OK431" s="122"/>
      <c r="OL431" s="122"/>
      <c r="OM431" s="122"/>
      <c r="ON431" s="122"/>
      <c r="OO431" s="122"/>
      <c r="OP431" s="122"/>
      <c r="OQ431" s="122"/>
      <c r="OR431" s="122"/>
      <c r="OS431" s="122"/>
      <c r="OT431" s="122"/>
      <c r="OU431" s="122"/>
      <c r="OV431" s="122"/>
      <c r="OW431" s="122"/>
      <c r="OX431" s="122"/>
      <c r="OY431" s="122"/>
      <c r="OZ431" s="122"/>
      <c r="PA431" s="122"/>
      <c r="PB431" s="122"/>
      <c r="PC431" s="122"/>
      <c r="PD431" s="122"/>
      <c r="PE431" s="122"/>
      <c r="PF431" s="122"/>
      <c r="PG431" s="122"/>
      <c r="PH431" s="122"/>
      <c r="PI431" s="122"/>
      <c r="PJ431" s="122"/>
      <c r="PK431" s="122"/>
      <c r="PL431" s="122"/>
      <c r="PM431" s="122"/>
      <c r="PN431" s="122"/>
      <c r="PO431" s="122"/>
      <c r="PP431" s="122"/>
      <c r="PQ431" s="122"/>
      <c r="PR431" s="122"/>
      <c r="PS431" s="122"/>
      <c r="PT431" s="122"/>
      <c r="PU431" s="122"/>
      <c r="PV431" s="122"/>
      <c r="PW431" s="122"/>
      <c r="PX431" s="122"/>
      <c r="PY431" s="122"/>
      <c r="PZ431" s="122"/>
      <c r="QA431" s="122"/>
      <c r="QB431" s="122"/>
      <c r="QC431" s="122"/>
      <c r="QD431" s="122"/>
      <c r="QE431" s="122"/>
      <c r="QF431" s="122"/>
      <c r="QG431" s="122"/>
      <c r="QH431" s="122"/>
      <c r="QI431" s="122"/>
      <c r="QJ431" s="122"/>
      <c r="QK431" s="122"/>
      <c r="QL431" s="122"/>
      <c r="QM431" s="122"/>
      <c r="QN431" s="122"/>
      <c r="QO431" s="122"/>
      <c r="QP431" s="122"/>
      <c r="QQ431" s="122"/>
      <c r="QR431" s="122"/>
      <c r="QS431" s="122"/>
      <c r="QT431" s="122"/>
      <c r="QU431" s="122"/>
      <c r="QV431" s="122"/>
      <c r="QW431" s="122"/>
      <c r="QX431" s="122"/>
      <c r="QY431" s="122"/>
      <c r="QZ431" s="122"/>
      <c r="RA431" s="122"/>
      <c r="RB431" s="122"/>
      <c r="RC431" s="122"/>
      <c r="RD431" s="122"/>
      <c r="RE431" s="122"/>
      <c r="RF431" s="122"/>
      <c r="RG431" s="122"/>
      <c r="RH431" s="122"/>
      <c r="RI431" s="122"/>
      <c r="RJ431" s="122"/>
      <c r="RK431" s="122"/>
      <c r="RL431" s="122"/>
      <c r="RM431" s="122"/>
      <c r="RN431" s="122"/>
      <c r="RO431" s="122"/>
      <c r="RP431" s="122"/>
      <c r="RQ431" s="122"/>
      <c r="RR431" s="122"/>
      <c r="RS431" s="122"/>
      <c r="RT431" s="122"/>
      <c r="RU431" s="122"/>
      <c r="RV431" s="122"/>
      <c r="RW431" s="122"/>
      <c r="RX431" s="122"/>
      <c r="RY431" s="122"/>
      <c r="RZ431" s="122"/>
      <c r="SA431" s="122"/>
      <c r="SB431" s="122"/>
      <c r="SC431" s="122"/>
      <c r="SD431" s="122"/>
      <c r="SE431" s="122"/>
      <c r="SF431" s="122"/>
      <c r="SG431" s="122"/>
      <c r="SH431" s="122"/>
      <c r="SI431" s="122"/>
      <c r="SJ431" s="122"/>
      <c r="SK431" s="122"/>
      <c r="SL431" s="122"/>
      <c r="SM431" s="122"/>
      <c r="SN431" s="122"/>
      <c r="SO431" s="122"/>
      <c r="SP431" s="122"/>
      <c r="SQ431" s="122"/>
      <c r="SR431" s="122"/>
      <c r="SS431" s="122"/>
      <c r="ST431" s="122"/>
      <c r="SU431" s="122"/>
      <c r="SV431" s="122"/>
      <c r="SW431" s="122"/>
      <c r="SX431" s="122"/>
      <c r="SY431" s="122"/>
      <c r="SZ431" s="122"/>
      <c r="TA431" s="122"/>
      <c r="TB431" s="122"/>
      <c r="TC431" s="122"/>
      <c r="TD431" s="122"/>
      <c r="TE431" s="122"/>
      <c r="TF431" s="122"/>
      <c r="TG431" s="122"/>
      <c r="TH431" s="122"/>
      <c r="TI431" s="122"/>
      <c r="TJ431" s="122"/>
      <c r="TK431" s="122"/>
      <c r="TL431" s="122"/>
      <c r="TM431" s="122"/>
      <c r="TN431" s="122"/>
      <c r="TO431" s="122"/>
      <c r="TP431" s="122"/>
      <c r="TQ431" s="122"/>
      <c r="TR431" s="122"/>
      <c r="TS431" s="122"/>
      <c r="TT431" s="122"/>
      <c r="TU431" s="122"/>
      <c r="TV431" s="122"/>
      <c r="TW431" s="122"/>
      <c r="TX431" s="122"/>
      <c r="TY431" s="122"/>
      <c r="TZ431" s="122"/>
      <c r="UA431" s="122"/>
      <c r="UB431" s="122"/>
      <c r="UC431" s="122"/>
      <c r="UD431" s="122"/>
      <c r="UE431" s="122"/>
      <c r="UF431" s="122"/>
      <c r="UG431" s="122"/>
      <c r="UH431" s="122"/>
      <c r="UI431" s="122"/>
      <c r="UJ431" s="122"/>
      <c r="UK431" s="122"/>
      <c r="UL431" s="122"/>
      <c r="UM431" s="122"/>
      <c r="UN431" s="122"/>
      <c r="UO431" s="122"/>
      <c r="UP431" s="122"/>
      <c r="UQ431" s="122"/>
      <c r="UR431" s="122"/>
      <c r="US431" s="122"/>
      <c r="UT431" s="122"/>
      <c r="UU431" s="122"/>
      <c r="UV431" s="122"/>
      <c r="UW431" s="122"/>
      <c r="UX431" s="122"/>
      <c r="UY431" s="122"/>
      <c r="UZ431" s="122"/>
      <c r="VA431" s="122"/>
      <c r="VB431" s="122"/>
      <c r="VC431" s="122"/>
      <c r="VD431" s="122"/>
      <c r="VE431" s="122"/>
      <c r="VF431" s="122"/>
      <c r="VG431" s="122"/>
      <c r="VH431" s="122"/>
      <c r="VI431" s="122"/>
      <c r="VJ431" s="122"/>
      <c r="VK431" s="122"/>
      <c r="VL431" s="122"/>
      <c r="VM431" s="122"/>
      <c r="VN431" s="122"/>
      <c r="VO431" s="122"/>
      <c r="VP431" s="122"/>
      <c r="VQ431" s="122"/>
      <c r="VR431" s="122"/>
      <c r="VS431" s="122"/>
      <c r="VT431" s="122"/>
      <c r="VU431" s="122"/>
      <c r="VV431" s="122"/>
      <c r="VW431" s="122"/>
      <c r="VX431" s="122"/>
      <c r="VY431" s="122"/>
      <c r="VZ431" s="122"/>
      <c r="WA431" s="122"/>
      <c r="WB431" s="122"/>
      <c r="WC431" s="122"/>
      <c r="WD431" s="122"/>
      <c r="WE431" s="122"/>
      <c r="WF431" s="122"/>
      <c r="WG431" s="122"/>
      <c r="WH431" s="122"/>
      <c r="WI431" s="122"/>
      <c r="WJ431" s="122"/>
      <c r="WK431" s="122"/>
      <c r="WL431" s="122"/>
      <c r="WM431" s="122"/>
      <c r="WN431" s="122"/>
      <c r="WO431" s="122"/>
      <c r="WP431" s="122"/>
      <c r="WQ431" s="122"/>
      <c r="WR431" s="122"/>
      <c r="WS431" s="122"/>
      <c r="WT431" s="122"/>
      <c r="WU431" s="122"/>
      <c r="WV431" s="122"/>
      <c r="WW431" s="122"/>
      <c r="WX431" s="122"/>
      <c r="WY431" s="122"/>
      <c r="WZ431" s="122"/>
      <c r="XA431" s="122"/>
      <c r="XB431" s="122"/>
      <c r="XC431" s="122"/>
      <c r="XD431" s="122"/>
      <c r="XE431" s="122"/>
      <c r="XF431" s="122"/>
      <c r="XG431" s="122"/>
      <c r="XH431" s="122"/>
      <c r="XI431" s="122"/>
      <c r="XJ431" s="122"/>
      <c r="XK431" s="122"/>
      <c r="XL431" s="122"/>
      <c r="XM431" s="122"/>
      <c r="XN431" s="122"/>
      <c r="XO431" s="122"/>
      <c r="XP431" s="122"/>
      <c r="XQ431" s="122"/>
      <c r="XR431" s="122"/>
      <c r="XS431" s="122"/>
      <c r="XT431" s="122"/>
      <c r="XU431" s="122"/>
      <c r="XV431" s="122"/>
      <c r="XW431" s="122"/>
      <c r="XX431" s="122"/>
      <c r="XY431" s="122"/>
      <c r="XZ431" s="122"/>
      <c r="YA431" s="122"/>
      <c r="YB431" s="122"/>
      <c r="YC431" s="122"/>
      <c r="YD431" s="122"/>
      <c r="YE431" s="122"/>
      <c r="YF431" s="122"/>
      <c r="YG431" s="122"/>
      <c r="YH431" s="122"/>
      <c r="YI431" s="122"/>
      <c r="YJ431" s="122"/>
      <c r="YK431" s="122"/>
      <c r="YL431" s="122"/>
      <c r="YM431" s="122"/>
      <c r="YN431" s="122"/>
      <c r="YO431" s="122"/>
      <c r="YP431" s="122"/>
      <c r="YQ431" s="122"/>
      <c r="YR431" s="122"/>
      <c r="YS431" s="122"/>
      <c r="YT431" s="122"/>
      <c r="YU431" s="122"/>
      <c r="YV431" s="122"/>
      <c r="YW431" s="122"/>
      <c r="YX431" s="122"/>
      <c r="YY431" s="122"/>
      <c r="YZ431" s="122"/>
      <c r="ZA431" s="122"/>
      <c r="ZB431" s="122"/>
      <c r="ZC431" s="122"/>
      <c r="ZD431" s="122"/>
      <c r="ZE431" s="122"/>
      <c r="ZF431" s="122"/>
      <c r="ZG431" s="122"/>
      <c r="ZH431" s="122"/>
      <c r="ZI431" s="122"/>
      <c r="ZJ431" s="122"/>
      <c r="ZK431" s="122"/>
      <c r="ZL431" s="122"/>
      <c r="ZM431" s="122"/>
      <c r="ZN431" s="122"/>
      <c r="ZO431" s="122"/>
      <c r="ZP431" s="122"/>
      <c r="ZQ431" s="122"/>
      <c r="ZR431" s="122"/>
      <c r="ZS431" s="122"/>
      <c r="ZT431" s="122"/>
      <c r="ZU431" s="122"/>
      <c r="ZV431" s="122"/>
      <c r="ZW431" s="122"/>
      <c r="ZX431" s="122"/>
      <c r="ZY431" s="122"/>
      <c r="ZZ431" s="122"/>
      <c r="AAA431" s="122"/>
      <c r="AAB431" s="122"/>
      <c r="AAC431" s="122"/>
      <c r="AAD431" s="122"/>
      <c r="AAE431" s="122"/>
      <c r="AAF431" s="122"/>
      <c r="AAG431" s="122"/>
      <c r="AAH431" s="122"/>
      <c r="AAI431" s="122"/>
      <c r="AAJ431" s="122"/>
      <c r="AAK431" s="122"/>
      <c r="AAL431" s="122"/>
      <c r="AAM431" s="122"/>
      <c r="AAN431" s="122"/>
      <c r="AAO431" s="122"/>
      <c r="AAP431" s="122"/>
      <c r="AAQ431" s="122"/>
      <c r="AAR431" s="122"/>
      <c r="AAS431" s="122"/>
      <c r="AAT431" s="122"/>
      <c r="AAU431" s="122"/>
      <c r="AAV431" s="122"/>
      <c r="AAW431" s="122"/>
      <c r="AAX431" s="122"/>
      <c r="AAY431" s="122"/>
      <c r="AAZ431" s="122"/>
      <c r="ABA431" s="122"/>
      <c r="ABB431" s="122"/>
      <c r="ABC431" s="122"/>
      <c r="ABD431" s="122"/>
      <c r="ABE431" s="122"/>
      <c r="ABF431" s="122"/>
      <c r="ABG431" s="122"/>
      <c r="ABH431" s="122"/>
      <c r="ABI431" s="122"/>
      <c r="ABJ431" s="122"/>
      <c r="ABK431" s="122"/>
      <c r="ABL431" s="122"/>
      <c r="ABM431" s="122"/>
      <c r="ABN431" s="122"/>
      <c r="ABO431" s="122"/>
      <c r="ABP431" s="122"/>
      <c r="ABQ431" s="122"/>
      <c r="ABR431" s="122"/>
      <c r="ABS431" s="122"/>
      <c r="ABT431" s="122"/>
      <c r="ABU431" s="122"/>
      <c r="ABV431" s="122"/>
      <c r="ABW431" s="122"/>
      <c r="ABX431" s="122"/>
      <c r="ABY431" s="122"/>
      <c r="ABZ431" s="122"/>
      <c r="ACA431" s="122"/>
      <c r="ACB431" s="122"/>
      <c r="ACC431" s="122"/>
      <c r="ACD431" s="122"/>
      <c r="ACE431" s="122"/>
      <c r="ACF431" s="122"/>
      <c r="ACG431" s="122"/>
      <c r="ACH431" s="122"/>
      <c r="ACI431" s="122"/>
      <c r="ACJ431" s="122"/>
      <c r="ACK431" s="122"/>
      <c r="ACL431" s="122"/>
      <c r="ACM431" s="122"/>
      <c r="ACN431" s="122"/>
      <c r="ACO431" s="122"/>
      <c r="ACP431" s="122"/>
      <c r="ACQ431" s="122"/>
      <c r="ACR431" s="122"/>
      <c r="ACS431" s="122"/>
      <c r="ACT431" s="122"/>
      <c r="ACU431" s="122"/>
      <c r="ACV431" s="122"/>
      <c r="ACW431" s="122"/>
      <c r="ACX431" s="122"/>
      <c r="ACY431" s="122"/>
      <c r="ACZ431" s="122"/>
      <c r="ADA431" s="122"/>
    </row>
    <row r="432" spans="1:781" ht="15" customHeight="1" x14ac:dyDescent="0.3">
      <c r="A432" s="208"/>
      <c r="B432" s="213"/>
      <c r="C432" s="254"/>
      <c r="D432" s="216"/>
      <c r="E432" s="211"/>
      <c r="F432" s="217"/>
      <c r="G432" s="210"/>
      <c r="H432" s="217"/>
      <c r="I432" s="218"/>
      <c r="J432" s="264"/>
      <c r="K432" s="208"/>
      <c r="L432" s="209"/>
      <c r="M432" s="210"/>
      <c r="N432" s="211"/>
      <c r="O432" s="216"/>
      <c r="P432" s="213"/>
      <c r="Q432" s="248"/>
      <c r="R432" s="249"/>
      <c r="S432" s="238" t="s">
        <v>1161</v>
      </c>
      <c r="T432" s="229" t="s">
        <v>1162</v>
      </c>
      <c r="U432" s="229"/>
      <c r="V432" s="261"/>
      <c r="W432" s="261"/>
      <c r="X432" s="261"/>
      <c r="Y432" s="261"/>
      <c r="Z432" s="261"/>
      <c r="AA432" s="261"/>
      <c r="AB432" s="262"/>
      <c r="AC432" s="263"/>
      <c r="AD432" s="263"/>
      <c r="AE432" s="263"/>
      <c r="AF432" s="263"/>
      <c r="AG432" s="263"/>
      <c r="AH432" s="263"/>
      <c r="AI432" s="263"/>
      <c r="AJ432" s="263"/>
      <c r="AK432" s="263"/>
      <c r="AL432" s="263"/>
      <c r="AM432" s="263"/>
      <c r="AN432" s="263"/>
      <c r="AO432" s="263"/>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2"/>
      <c r="EI432" s="122"/>
      <c r="EJ432" s="122"/>
      <c r="EK432" s="122"/>
      <c r="EL432" s="122"/>
      <c r="EM432" s="122"/>
      <c r="EN432" s="122"/>
      <c r="EO432" s="122"/>
      <c r="EP432" s="122"/>
      <c r="EQ432" s="122"/>
      <c r="ER432" s="122"/>
      <c r="ES432" s="122"/>
      <c r="ET432" s="122"/>
      <c r="EU432" s="122"/>
      <c r="EV432" s="122"/>
      <c r="EW432" s="122"/>
      <c r="EX432" s="122"/>
      <c r="EY432" s="122"/>
      <c r="EZ432" s="122"/>
      <c r="FA432" s="122"/>
      <c r="FB432" s="122"/>
      <c r="FC432" s="122"/>
      <c r="FD432" s="122"/>
      <c r="FE432" s="122"/>
      <c r="FF432" s="122"/>
      <c r="FG432" s="122"/>
      <c r="FH432" s="122"/>
      <c r="FI432" s="122"/>
      <c r="FJ432" s="122"/>
      <c r="FK432" s="122"/>
      <c r="FL432" s="122"/>
      <c r="FM432" s="122"/>
      <c r="FN432" s="122"/>
      <c r="FO432" s="122"/>
      <c r="FP432" s="122"/>
      <c r="FQ432" s="122"/>
      <c r="FR432" s="122"/>
      <c r="FS432" s="122"/>
      <c r="FT432" s="122"/>
      <c r="FU432" s="122"/>
      <c r="FV432" s="122"/>
      <c r="FW432" s="122"/>
      <c r="FX432" s="122"/>
      <c r="FY432" s="122"/>
      <c r="FZ432" s="122"/>
      <c r="GA432" s="122"/>
      <c r="GB432" s="122"/>
      <c r="GC432" s="122"/>
      <c r="GD432" s="122"/>
      <c r="GE432" s="122"/>
      <c r="GF432" s="122"/>
      <c r="GG432" s="122"/>
      <c r="GH432" s="122"/>
      <c r="GI432" s="122"/>
      <c r="GJ432" s="122"/>
      <c r="GK432" s="122"/>
      <c r="GL432" s="122"/>
      <c r="GM432" s="122"/>
      <c r="GN432" s="122"/>
      <c r="GO432" s="122"/>
      <c r="GP432" s="122"/>
      <c r="GQ432" s="122"/>
      <c r="GR432" s="122"/>
      <c r="GS432" s="122"/>
      <c r="GT432" s="122"/>
      <c r="GU432" s="122"/>
      <c r="GV432" s="122"/>
      <c r="GW432" s="122"/>
      <c r="GX432" s="122"/>
      <c r="GY432" s="122"/>
      <c r="GZ432" s="122"/>
      <c r="HA432" s="122"/>
      <c r="HB432" s="122"/>
      <c r="HC432" s="122"/>
      <c r="HD432" s="122"/>
      <c r="HE432" s="122"/>
      <c r="HF432" s="122"/>
      <c r="HG432" s="122"/>
      <c r="HH432" s="122"/>
      <c r="HI432" s="122"/>
      <c r="HJ432" s="122"/>
      <c r="HK432" s="122"/>
      <c r="HL432" s="122"/>
      <c r="HM432" s="122"/>
      <c r="HN432" s="122"/>
      <c r="HO432" s="122"/>
      <c r="HP432" s="122"/>
      <c r="HQ432" s="122"/>
      <c r="HR432" s="122"/>
      <c r="HS432" s="122"/>
      <c r="HT432" s="122"/>
      <c r="HU432" s="122"/>
      <c r="HV432" s="122"/>
      <c r="HW432" s="122"/>
      <c r="HX432" s="122"/>
      <c r="HY432" s="122"/>
      <c r="HZ432" s="122"/>
      <c r="IA432" s="122"/>
      <c r="IB432" s="122"/>
      <c r="IC432" s="122"/>
      <c r="ID432" s="122"/>
      <c r="IE432" s="122"/>
      <c r="IF432" s="122"/>
      <c r="IG432" s="122"/>
      <c r="IH432" s="122"/>
      <c r="II432" s="122"/>
      <c r="IJ432" s="122"/>
      <c r="IK432" s="122"/>
      <c r="IL432" s="122"/>
      <c r="IM432" s="122"/>
      <c r="IN432" s="122"/>
      <c r="IO432" s="122"/>
      <c r="IP432" s="122"/>
      <c r="IQ432" s="122"/>
      <c r="IR432" s="122"/>
      <c r="IS432" s="122"/>
      <c r="IT432" s="122"/>
      <c r="IU432" s="122"/>
      <c r="IV432" s="122"/>
      <c r="IW432" s="122"/>
      <c r="IX432" s="122"/>
      <c r="IY432" s="122"/>
      <c r="IZ432" s="122"/>
      <c r="JA432" s="122"/>
      <c r="JB432" s="122"/>
      <c r="JC432" s="122"/>
      <c r="JD432" s="122"/>
      <c r="JE432" s="122"/>
      <c r="JF432" s="122"/>
      <c r="JG432" s="122"/>
      <c r="JH432" s="122"/>
      <c r="JI432" s="122"/>
      <c r="JJ432" s="122"/>
      <c r="JK432" s="122"/>
      <c r="JL432" s="122"/>
      <c r="JM432" s="122"/>
      <c r="JN432" s="122"/>
      <c r="JO432" s="122"/>
      <c r="JP432" s="122"/>
      <c r="JQ432" s="122"/>
      <c r="JR432" s="122"/>
      <c r="JS432" s="122"/>
      <c r="JT432" s="122"/>
      <c r="JU432" s="122"/>
      <c r="JV432" s="122"/>
      <c r="JW432" s="122"/>
      <c r="JX432" s="122"/>
      <c r="JY432" s="122"/>
      <c r="JZ432" s="122"/>
      <c r="KA432" s="122"/>
      <c r="KB432" s="122"/>
      <c r="KC432" s="122"/>
      <c r="KD432" s="122"/>
      <c r="KE432" s="122"/>
      <c r="KF432" s="122"/>
      <c r="KG432" s="122"/>
      <c r="KH432" s="122"/>
      <c r="KI432" s="122"/>
      <c r="KJ432" s="122"/>
      <c r="KK432" s="122"/>
      <c r="KL432" s="122"/>
      <c r="KM432" s="122"/>
      <c r="KN432" s="122"/>
      <c r="KO432" s="122"/>
      <c r="KP432" s="122"/>
      <c r="KQ432" s="122"/>
      <c r="KR432" s="122"/>
      <c r="KS432" s="122"/>
      <c r="KT432" s="122"/>
      <c r="KU432" s="122"/>
      <c r="KV432" s="122"/>
      <c r="KW432" s="122"/>
      <c r="KX432" s="122"/>
      <c r="KY432" s="122"/>
      <c r="KZ432" s="122"/>
      <c r="LA432" s="122"/>
      <c r="LB432" s="122"/>
      <c r="LC432" s="122"/>
      <c r="LD432" s="122"/>
      <c r="LE432" s="122"/>
      <c r="LF432" s="122"/>
      <c r="LG432" s="122"/>
      <c r="LH432" s="122"/>
      <c r="LI432" s="122"/>
      <c r="LJ432" s="122"/>
      <c r="LK432" s="122"/>
      <c r="LL432" s="122"/>
      <c r="LM432" s="122"/>
      <c r="LN432" s="122"/>
      <c r="LO432" s="122"/>
      <c r="LP432" s="122"/>
      <c r="LQ432" s="122"/>
      <c r="LR432" s="122"/>
      <c r="LS432" s="122"/>
      <c r="LT432" s="122"/>
      <c r="LU432" s="122"/>
      <c r="LV432" s="122"/>
      <c r="LW432" s="122"/>
      <c r="LX432" s="122"/>
      <c r="LY432" s="122"/>
      <c r="LZ432" s="122"/>
      <c r="MA432" s="122"/>
      <c r="MB432" s="122"/>
      <c r="MC432" s="122"/>
      <c r="MD432" s="122"/>
      <c r="ME432" s="122"/>
      <c r="MF432" s="122"/>
      <c r="MG432" s="122"/>
      <c r="MH432" s="122"/>
      <c r="MI432" s="122"/>
      <c r="MJ432" s="122"/>
      <c r="MK432" s="122"/>
      <c r="ML432" s="122"/>
      <c r="MM432" s="122"/>
      <c r="MN432" s="122"/>
      <c r="MO432" s="122"/>
      <c r="MP432" s="122"/>
      <c r="MQ432" s="122"/>
      <c r="MR432" s="122"/>
      <c r="MS432" s="122"/>
      <c r="MT432" s="122"/>
      <c r="MU432" s="122"/>
      <c r="MV432" s="122"/>
      <c r="MW432" s="122"/>
      <c r="MX432" s="122"/>
      <c r="MY432" s="122"/>
      <c r="MZ432" s="122"/>
      <c r="NA432" s="122"/>
      <c r="NB432" s="122"/>
      <c r="NC432" s="122"/>
      <c r="ND432" s="122"/>
      <c r="NE432" s="122"/>
      <c r="NF432" s="122"/>
      <c r="NG432" s="122"/>
      <c r="NH432" s="122"/>
      <c r="NI432" s="122"/>
      <c r="NJ432" s="122"/>
      <c r="NK432" s="122"/>
      <c r="NL432" s="122"/>
      <c r="NM432" s="122"/>
      <c r="NN432" s="122"/>
      <c r="NO432" s="122"/>
      <c r="NP432" s="122"/>
      <c r="NQ432" s="122"/>
      <c r="NR432" s="122"/>
      <c r="NS432" s="122"/>
      <c r="NT432" s="122"/>
      <c r="NU432" s="122"/>
      <c r="NV432" s="122"/>
      <c r="NW432" s="122"/>
      <c r="NX432" s="122"/>
      <c r="NY432" s="122"/>
      <c r="NZ432" s="122"/>
      <c r="OA432" s="122"/>
      <c r="OB432" s="122"/>
      <c r="OC432" s="122"/>
      <c r="OD432" s="122"/>
      <c r="OE432" s="122"/>
      <c r="OF432" s="122"/>
      <c r="OG432" s="122"/>
      <c r="OH432" s="122"/>
      <c r="OI432" s="122"/>
      <c r="OJ432" s="122"/>
      <c r="OK432" s="122"/>
      <c r="OL432" s="122"/>
      <c r="OM432" s="122"/>
      <c r="ON432" s="122"/>
      <c r="OO432" s="122"/>
      <c r="OP432" s="122"/>
      <c r="OQ432" s="122"/>
      <c r="OR432" s="122"/>
      <c r="OS432" s="122"/>
      <c r="OT432" s="122"/>
      <c r="OU432" s="122"/>
      <c r="OV432" s="122"/>
      <c r="OW432" s="122"/>
      <c r="OX432" s="122"/>
      <c r="OY432" s="122"/>
      <c r="OZ432" s="122"/>
      <c r="PA432" s="122"/>
      <c r="PB432" s="122"/>
      <c r="PC432" s="122"/>
      <c r="PD432" s="122"/>
      <c r="PE432" s="122"/>
      <c r="PF432" s="122"/>
      <c r="PG432" s="122"/>
      <c r="PH432" s="122"/>
      <c r="PI432" s="122"/>
      <c r="PJ432" s="122"/>
      <c r="PK432" s="122"/>
      <c r="PL432" s="122"/>
      <c r="PM432" s="122"/>
      <c r="PN432" s="122"/>
      <c r="PO432" s="122"/>
      <c r="PP432" s="122"/>
      <c r="PQ432" s="122"/>
      <c r="PR432" s="122"/>
      <c r="PS432" s="122"/>
      <c r="PT432" s="122"/>
      <c r="PU432" s="122"/>
      <c r="PV432" s="122"/>
      <c r="PW432" s="122"/>
      <c r="PX432" s="122"/>
      <c r="PY432" s="122"/>
      <c r="PZ432" s="122"/>
      <c r="QA432" s="122"/>
      <c r="QB432" s="122"/>
      <c r="QC432" s="122"/>
      <c r="QD432" s="122"/>
      <c r="QE432" s="122"/>
      <c r="QF432" s="122"/>
      <c r="QG432" s="122"/>
      <c r="QH432" s="122"/>
      <c r="QI432" s="122"/>
      <c r="QJ432" s="122"/>
      <c r="QK432" s="122"/>
      <c r="QL432" s="122"/>
      <c r="QM432" s="122"/>
      <c r="QN432" s="122"/>
      <c r="QO432" s="122"/>
      <c r="QP432" s="122"/>
      <c r="QQ432" s="122"/>
      <c r="QR432" s="122"/>
      <c r="QS432" s="122"/>
      <c r="QT432" s="122"/>
      <c r="QU432" s="122"/>
      <c r="QV432" s="122"/>
      <c r="QW432" s="122"/>
      <c r="QX432" s="122"/>
      <c r="QY432" s="122"/>
      <c r="QZ432" s="122"/>
      <c r="RA432" s="122"/>
      <c r="RB432" s="122"/>
      <c r="RC432" s="122"/>
      <c r="RD432" s="122"/>
      <c r="RE432" s="122"/>
      <c r="RF432" s="122"/>
      <c r="RG432" s="122"/>
      <c r="RH432" s="122"/>
      <c r="RI432" s="122"/>
      <c r="RJ432" s="122"/>
      <c r="RK432" s="122"/>
      <c r="RL432" s="122"/>
      <c r="RM432" s="122"/>
      <c r="RN432" s="122"/>
      <c r="RO432" s="122"/>
      <c r="RP432" s="122"/>
      <c r="RQ432" s="122"/>
      <c r="RR432" s="122"/>
      <c r="RS432" s="122"/>
      <c r="RT432" s="122"/>
      <c r="RU432" s="122"/>
      <c r="RV432" s="122"/>
      <c r="RW432" s="122"/>
      <c r="RX432" s="122"/>
      <c r="RY432" s="122"/>
      <c r="RZ432" s="122"/>
      <c r="SA432" s="122"/>
      <c r="SB432" s="122"/>
      <c r="SC432" s="122"/>
      <c r="SD432" s="122"/>
      <c r="SE432" s="122"/>
      <c r="SF432" s="122"/>
      <c r="SG432" s="122"/>
      <c r="SH432" s="122"/>
      <c r="SI432" s="122"/>
      <c r="SJ432" s="122"/>
      <c r="SK432" s="122"/>
      <c r="SL432" s="122"/>
      <c r="SM432" s="122"/>
      <c r="SN432" s="122"/>
      <c r="SO432" s="122"/>
      <c r="SP432" s="122"/>
      <c r="SQ432" s="122"/>
      <c r="SR432" s="122"/>
      <c r="SS432" s="122"/>
      <c r="ST432" s="122"/>
      <c r="SU432" s="122"/>
      <c r="SV432" s="122"/>
      <c r="SW432" s="122"/>
      <c r="SX432" s="122"/>
      <c r="SY432" s="122"/>
      <c r="SZ432" s="122"/>
      <c r="TA432" s="122"/>
      <c r="TB432" s="122"/>
      <c r="TC432" s="122"/>
      <c r="TD432" s="122"/>
      <c r="TE432" s="122"/>
      <c r="TF432" s="122"/>
      <c r="TG432" s="122"/>
      <c r="TH432" s="122"/>
      <c r="TI432" s="122"/>
      <c r="TJ432" s="122"/>
      <c r="TK432" s="122"/>
      <c r="TL432" s="122"/>
      <c r="TM432" s="122"/>
      <c r="TN432" s="122"/>
      <c r="TO432" s="122"/>
      <c r="TP432" s="122"/>
      <c r="TQ432" s="122"/>
      <c r="TR432" s="122"/>
      <c r="TS432" s="122"/>
      <c r="TT432" s="122"/>
      <c r="TU432" s="122"/>
      <c r="TV432" s="122"/>
      <c r="TW432" s="122"/>
      <c r="TX432" s="122"/>
      <c r="TY432" s="122"/>
      <c r="TZ432" s="122"/>
      <c r="UA432" s="122"/>
      <c r="UB432" s="122"/>
      <c r="UC432" s="122"/>
      <c r="UD432" s="122"/>
      <c r="UE432" s="122"/>
      <c r="UF432" s="122"/>
      <c r="UG432" s="122"/>
      <c r="UH432" s="122"/>
      <c r="UI432" s="122"/>
      <c r="UJ432" s="122"/>
      <c r="UK432" s="122"/>
      <c r="UL432" s="122"/>
      <c r="UM432" s="122"/>
      <c r="UN432" s="122"/>
      <c r="UO432" s="122"/>
      <c r="UP432" s="122"/>
      <c r="UQ432" s="122"/>
      <c r="UR432" s="122"/>
      <c r="US432" s="122"/>
      <c r="UT432" s="122"/>
      <c r="UU432" s="122"/>
      <c r="UV432" s="122"/>
      <c r="UW432" s="122"/>
      <c r="UX432" s="122"/>
      <c r="UY432" s="122"/>
      <c r="UZ432" s="122"/>
      <c r="VA432" s="122"/>
      <c r="VB432" s="122"/>
      <c r="VC432" s="122"/>
      <c r="VD432" s="122"/>
      <c r="VE432" s="122"/>
      <c r="VF432" s="122"/>
      <c r="VG432" s="122"/>
      <c r="VH432" s="122"/>
      <c r="VI432" s="122"/>
      <c r="VJ432" s="122"/>
      <c r="VK432" s="122"/>
      <c r="VL432" s="122"/>
      <c r="VM432" s="122"/>
      <c r="VN432" s="122"/>
      <c r="VO432" s="122"/>
      <c r="VP432" s="122"/>
      <c r="VQ432" s="122"/>
      <c r="VR432" s="122"/>
      <c r="VS432" s="122"/>
      <c r="VT432" s="122"/>
      <c r="VU432" s="122"/>
      <c r="VV432" s="122"/>
      <c r="VW432" s="122"/>
      <c r="VX432" s="122"/>
      <c r="VY432" s="122"/>
      <c r="VZ432" s="122"/>
      <c r="WA432" s="122"/>
      <c r="WB432" s="122"/>
      <c r="WC432" s="122"/>
      <c r="WD432" s="122"/>
      <c r="WE432" s="122"/>
      <c r="WF432" s="122"/>
      <c r="WG432" s="122"/>
      <c r="WH432" s="122"/>
      <c r="WI432" s="122"/>
      <c r="WJ432" s="122"/>
      <c r="WK432" s="122"/>
      <c r="WL432" s="122"/>
      <c r="WM432" s="122"/>
      <c r="WN432" s="122"/>
      <c r="WO432" s="122"/>
      <c r="WP432" s="122"/>
      <c r="WQ432" s="122"/>
      <c r="WR432" s="122"/>
      <c r="WS432" s="122"/>
      <c r="WT432" s="122"/>
      <c r="WU432" s="122"/>
      <c r="WV432" s="122"/>
      <c r="WW432" s="122"/>
      <c r="WX432" s="122"/>
      <c r="WY432" s="122"/>
      <c r="WZ432" s="122"/>
      <c r="XA432" s="122"/>
      <c r="XB432" s="122"/>
      <c r="XC432" s="122"/>
      <c r="XD432" s="122"/>
      <c r="XE432" s="122"/>
      <c r="XF432" s="122"/>
      <c r="XG432" s="122"/>
      <c r="XH432" s="122"/>
      <c r="XI432" s="122"/>
      <c r="XJ432" s="122"/>
      <c r="XK432" s="122"/>
      <c r="XL432" s="122"/>
      <c r="XM432" s="122"/>
      <c r="XN432" s="122"/>
      <c r="XO432" s="122"/>
      <c r="XP432" s="122"/>
      <c r="XQ432" s="122"/>
      <c r="XR432" s="122"/>
      <c r="XS432" s="122"/>
      <c r="XT432" s="122"/>
      <c r="XU432" s="122"/>
      <c r="XV432" s="122"/>
      <c r="XW432" s="122"/>
      <c r="XX432" s="122"/>
      <c r="XY432" s="122"/>
      <c r="XZ432" s="122"/>
      <c r="YA432" s="122"/>
      <c r="YB432" s="122"/>
      <c r="YC432" s="122"/>
      <c r="YD432" s="122"/>
      <c r="YE432" s="122"/>
      <c r="YF432" s="122"/>
      <c r="YG432" s="122"/>
      <c r="YH432" s="122"/>
      <c r="YI432" s="122"/>
      <c r="YJ432" s="122"/>
      <c r="YK432" s="122"/>
      <c r="YL432" s="122"/>
      <c r="YM432" s="122"/>
      <c r="YN432" s="122"/>
      <c r="YO432" s="122"/>
      <c r="YP432" s="122"/>
      <c r="YQ432" s="122"/>
      <c r="YR432" s="122"/>
      <c r="YS432" s="122"/>
      <c r="YT432" s="122"/>
      <c r="YU432" s="122"/>
      <c r="YV432" s="122"/>
      <c r="YW432" s="122"/>
      <c r="YX432" s="122"/>
      <c r="YY432" s="122"/>
      <c r="YZ432" s="122"/>
      <c r="ZA432" s="122"/>
      <c r="ZB432" s="122"/>
      <c r="ZC432" s="122"/>
      <c r="ZD432" s="122"/>
      <c r="ZE432" s="122"/>
      <c r="ZF432" s="122"/>
      <c r="ZG432" s="122"/>
      <c r="ZH432" s="122"/>
      <c r="ZI432" s="122"/>
      <c r="ZJ432" s="122"/>
      <c r="ZK432" s="122"/>
      <c r="ZL432" s="122"/>
      <c r="ZM432" s="122"/>
      <c r="ZN432" s="122"/>
      <c r="ZO432" s="122"/>
      <c r="ZP432" s="122"/>
      <c r="ZQ432" s="122"/>
      <c r="ZR432" s="122"/>
      <c r="ZS432" s="122"/>
      <c r="ZT432" s="122"/>
      <c r="ZU432" s="122"/>
      <c r="ZV432" s="122"/>
      <c r="ZW432" s="122"/>
      <c r="ZX432" s="122"/>
      <c r="ZY432" s="122"/>
      <c r="ZZ432" s="122"/>
      <c r="AAA432" s="122"/>
      <c r="AAB432" s="122"/>
      <c r="AAC432" s="122"/>
      <c r="AAD432" s="122"/>
      <c r="AAE432" s="122"/>
      <c r="AAF432" s="122"/>
      <c r="AAG432" s="122"/>
      <c r="AAH432" s="122"/>
      <c r="AAI432" s="122"/>
      <c r="AAJ432" s="122"/>
      <c r="AAK432" s="122"/>
      <c r="AAL432" s="122"/>
      <c r="AAM432" s="122"/>
      <c r="AAN432" s="122"/>
      <c r="AAO432" s="122"/>
      <c r="AAP432" s="122"/>
      <c r="AAQ432" s="122"/>
      <c r="AAR432" s="122"/>
      <c r="AAS432" s="122"/>
      <c r="AAT432" s="122"/>
      <c r="AAU432" s="122"/>
      <c r="AAV432" s="122"/>
      <c r="AAW432" s="122"/>
      <c r="AAX432" s="122"/>
      <c r="AAY432" s="122"/>
      <c r="AAZ432" s="122"/>
      <c r="ABA432" s="122"/>
      <c r="ABB432" s="122"/>
      <c r="ABC432" s="122"/>
      <c r="ABD432" s="122"/>
      <c r="ABE432" s="122"/>
      <c r="ABF432" s="122"/>
      <c r="ABG432" s="122"/>
      <c r="ABH432" s="122"/>
      <c r="ABI432" s="122"/>
      <c r="ABJ432" s="122"/>
      <c r="ABK432" s="122"/>
      <c r="ABL432" s="122"/>
      <c r="ABM432" s="122"/>
      <c r="ABN432" s="122"/>
      <c r="ABO432" s="122"/>
      <c r="ABP432" s="122"/>
      <c r="ABQ432" s="122"/>
      <c r="ABR432" s="122"/>
      <c r="ABS432" s="122"/>
      <c r="ABT432" s="122"/>
      <c r="ABU432" s="122"/>
      <c r="ABV432" s="122"/>
      <c r="ABW432" s="122"/>
      <c r="ABX432" s="122"/>
      <c r="ABY432" s="122"/>
      <c r="ABZ432" s="122"/>
      <c r="ACA432" s="122"/>
      <c r="ACB432" s="122"/>
      <c r="ACC432" s="122"/>
      <c r="ACD432" s="122"/>
      <c r="ACE432" s="122"/>
      <c r="ACF432" s="122"/>
      <c r="ACG432" s="122"/>
      <c r="ACH432" s="122"/>
      <c r="ACI432" s="122"/>
      <c r="ACJ432" s="122"/>
      <c r="ACK432" s="122"/>
      <c r="ACL432" s="122"/>
      <c r="ACM432" s="122"/>
      <c r="ACN432" s="122"/>
      <c r="ACO432" s="122"/>
      <c r="ACP432" s="122"/>
      <c r="ACQ432" s="122"/>
      <c r="ACR432" s="122"/>
      <c r="ACS432" s="122"/>
      <c r="ACT432" s="122"/>
      <c r="ACU432" s="122"/>
      <c r="ACV432" s="122"/>
      <c r="ACW432" s="122"/>
      <c r="ACX432" s="122"/>
      <c r="ACY432" s="122"/>
      <c r="ACZ432" s="122"/>
      <c r="ADA432" s="122"/>
    </row>
    <row r="433" spans="1:781" ht="15" customHeight="1" x14ac:dyDescent="0.3">
      <c r="A433" s="208"/>
      <c r="B433" s="213"/>
      <c r="C433" s="254"/>
      <c r="D433" s="216"/>
      <c r="E433" s="211"/>
      <c r="F433" s="217"/>
      <c r="G433" s="210"/>
      <c r="H433" s="217"/>
      <c r="I433" s="218"/>
      <c r="J433" s="264"/>
      <c r="K433" s="208"/>
      <c r="L433" s="209"/>
      <c r="M433" s="210"/>
      <c r="N433" s="211"/>
      <c r="O433" s="216"/>
      <c r="P433" s="213"/>
      <c r="Q433" s="248"/>
      <c r="R433" s="249"/>
      <c r="S433" s="260"/>
      <c r="T433" s="229"/>
      <c r="U433" s="229"/>
      <c r="V433" s="261"/>
      <c r="W433" s="261"/>
      <c r="X433" s="261"/>
      <c r="Y433" s="261"/>
      <c r="Z433" s="261"/>
      <c r="AA433" s="261"/>
      <c r="AB433" s="262"/>
      <c r="AC433" s="263"/>
      <c r="AD433" s="263"/>
      <c r="AE433" s="263"/>
      <c r="AF433" s="263"/>
      <c r="AG433" s="263"/>
      <c r="AH433" s="263"/>
      <c r="AI433" s="263"/>
      <c r="AJ433" s="263"/>
      <c r="AK433" s="263"/>
      <c r="AL433" s="263"/>
      <c r="AM433" s="263"/>
      <c r="AN433" s="263"/>
      <c r="AO433" s="263"/>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2"/>
      <c r="EI433" s="122"/>
      <c r="EJ433" s="122"/>
      <c r="EK433" s="122"/>
      <c r="EL433" s="122"/>
      <c r="EM433" s="122"/>
      <c r="EN433" s="122"/>
      <c r="EO433" s="122"/>
      <c r="EP433" s="122"/>
      <c r="EQ433" s="122"/>
      <c r="ER433" s="122"/>
      <c r="ES433" s="122"/>
      <c r="ET433" s="122"/>
      <c r="EU433" s="122"/>
      <c r="EV433" s="122"/>
      <c r="EW433" s="122"/>
      <c r="EX433" s="122"/>
      <c r="EY433" s="122"/>
      <c r="EZ433" s="122"/>
      <c r="FA433" s="122"/>
      <c r="FB433" s="122"/>
      <c r="FC433" s="122"/>
      <c r="FD433" s="122"/>
      <c r="FE433" s="122"/>
      <c r="FF433" s="122"/>
      <c r="FG433" s="122"/>
      <c r="FH433" s="122"/>
      <c r="FI433" s="122"/>
      <c r="FJ433" s="122"/>
      <c r="FK433" s="122"/>
      <c r="FL433" s="122"/>
      <c r="FM433" s="122"/>
      <c r="FN433" s="122"/>
      <c r="FO433" s="122"/>
      <c r="FP433" s="122"/>
      <c r="FQ433" s="122"/>
      <c r="FR433" s="122"/>
      <c r="FS433" s="122"/>
      <c r="FT433" s="122"/>
      <c r="FU433" s="122"/>
      <c r="FV433" s="122"/>
      <c r="FW433" s="122"/>
      <c r="FX433" s="122"/>
      <c r="FY433" s="122"/>
      <c r="FZ433" s="122"/>
      <c r="GA433" s="122"/>
      <c r="GB433" s="122"/>
      <c r="GC433" s="122"/>
      <c r="GD433" s="122"/>
      <c r="GE433" s="122"/>
      <c r="GF433" s="122"/>
      <c r="GG433" s="122"/>
      <c r="GH433" s="122"/>
      <c r="GI433" s="122"/>
      <c r="GJ433" s="122"/>
      <c r="GK433" s="122"/>
      <c r="GL433" s="122"/>
      <c r="GM433" s="122"/>
      <c r="GN433" s="122"/>
      <c r="GO433" s="122"/>
      <c r="GP433" s="122"/>
      <c r="GQ433" s="122"/>
      <c r="GR433" s="122"/>
      <c r="GS433" s="122"/>
      <c r="GT433" s="122"/>
      <c r="GU433" s="122"/>
      <c r="GV433" s="122"/>
      <c r="GW433" s="122"/>
      <c r="GX433" s="122"/>
      <c r="GY433" s="122"/>
      <c r="GZ433" s="122"/>
      <c r="HA433" s="122"/>
      <c r="HB433" s="122"/>
      <c r="HC433" s="122"/>
      <c r="HD433" s="122"/>
      <c r="HE433" s="122"/>
      <c r="HF433" s="122"/>
      <c r="HG433" s="122"/>
      <c r="HH433" s="122"/>
      <c r="HI433" s="122"/>
      <c r="HJ433" s="122"/>
      <c r="HK433" s="122"/>
      <c r="HL433" s="122"/>
      <c r="HM433" s="122"/>
      <c r="HN433" s="122"/>
      <c r="HO433" s="122"/>
      <c r="HP433" s="122"/>
      <c r="HQ433" s="122"/>
      <c r="HR433" s="122"/>
      <c r="HS433" s="122"/>
      <c r="HT433" s="122"/>
      <c r="HU433" s="122"/>
      <c r="HV433" s="122"/>
      <c r="HW433" s="122"/>
      <c r="HX433" s="122"/>
      <c r="HY433" s="122"/>
      <c r="HZ433" s="122"/>
      <c r="IA433" s="122"/>
      <c r="IB433" s="122"/>
      <c r="IC433" s="122"/>
      <c r="ID433" s="122"/>
      <c r="IE433" s="122"/>
      <c r="IF433" s="122"/>
      <c r="IG433" s="122"/>
      <c r="IH433" s="122"/>
      <c r="II433" s="122"/>
      <c r="IJ433" s="122"/>
      <c r="IK433" s="122"/>
      <c r="IL433" s="122"/>
      <c r="IM433" s="122"/>
      <c r="IN433" s="122"/>
      <c r="IO433" s="122"/>
      <c r="IP433" s="122"/>
      <c r="IQ433" s="122"/>
      <c r="IR433" s="122"/>
      <c r="IS433" s="122"/>
      <c r="IT433" s="122"/>
      <c r="IU433" s="122"/>
      <c r="IV433" s="122"/>
      <c r="IW433" s="122"/>
      <c r="IX433" s="122"/>
      <c r="IY433" s="122"/>
      <c r="IZ433" s="122"/>
      <c r="JA433" s="122"/>
      <c r="JB433" s="122"/>
      <c r="JC433" s="122"/>
      <c r="JD433" s="122"/>
      <c r="JE433" s="122"/>
      <c r="JF433" s="122"/>
      <c r="JG433" s="122"/>
      <c r="JH433" s="122"/>
      <c r="JI433" s="122"/>
      <c r="JJ433" s="122"/>
      <c r="JK433" s="122"/>
      <c r="JL433" s="122"/>
      <c r="JM433" s="122"/>
      <c r="JN433" s="122"/>
      <c r="JO433" s="122"/>
      <c r="JP433" s="122"/>
      <c r="JQ433" s="122"/>
      <c r="JR433" s="122"/>
      <c r="JS433" s="122"/>
      <c r="JT433" s="122"/>
      <c r="JU433" s="122"/>
      <c r="JV433" s="122"/>
      <c r="JW433" s="122"/>
      <c r="JX433" s="122"/>
      <c r="JY433" s="122"/>
      <c r="JZ433" s="122"/>
      <c r="KA433" s="122"/>
      <c r="KB433" s="122"/>
      <c r="KC433" s="122"/>
      <c r="KD433" s="122"/>
      <c r="KE433" s="122"/>
      <c r="KF433" s="122"/>
      <c r="KG433" s="122"/>
      <c r="KH433" s="122"/>
      <c r="KI433" s="122"/>
      <c r="KJ433" s="122"/>
      <c r="KK433" s="122"/>
      <c r="KL433" s="122"/>
      <c r="KM433" s="122"/>
      <c r="KN433" s="122"/>
      <c r="KO433" s="122"/>
      <c r="KP433" s="122"/>
      <c r="KQ433" s="122"/>
      <c r="KR433" s="122"/>
      <c r="KS433" s="122"/>
      <c r="KT433" s="122"/>
      <c r="KU433" s="122"/>
      <c r="KV433" s="122"/>
      <c r="KW433" s="122"/>
      <c r="KX433" s="122"/>
      <c r="KY433" s="122"/>
      <c r="KZ433" s="122"/>
      <c r="LA433" s="122"/>
      <c r="LB433" s="122"/>
      <c r="LC433" s="122"/>
      <c r="LD433" s="122"/>
      <c r="LE433" s="122"/>
      <c r="LF433" s="122"/>
      <c r="LG433" s="122"/>
      <c r="LH433" s="122"/>
      <c r="LI433" s="122"/>
      <c r="LJ433" s="122"/>
      <c r="LK433" s="122"/>
      <c r="LL433" s="122"/>
      <c r="LM433" s="122"/>
      <c r="LN433" s="122"/>
      <c r="LO433" s="122"/>
      <c r="LP433" s="122"/>
      <c r="LQ433" s="122"/>
      <c r="LR433" s="122"/>
      <c r="LS433" s="122"/>
      <c r="LT433" s="122"/>
      <c r="LU433" s="122"/>
      <c r="LV433" s="122"/>
      <c r="LW433" s="122"/>
      <c r="LX433" s="122"/>
      <c r="LY433" s="122"/>
      <c r="LZ433" s="122"/>
      <c r="MA433" s="122"/>
      <c r="MB433" s="122"/>
      <c r="MC433" s="122"/>
      <c r="MD433" s="122"/>
      <c r="ME433" s="122"/>
      <c r="MF433" s="122"/>
      <c r="MG433" s="122"/>
      <c r="MH433" s="122"/>
      <c r="MI433" s="122"/>
      <c r="MJ433" s="122"/>
      <c r="MK433" s="122"/>
      <c r="ML433" s="122"/>
      <c r="MM433" s="122"/>
      <c r="MN433" s="122"/>
      <c r="MO433" s="122"/>
      <c r="MP433" s="122"/>
      <c r="MQ433" s="122"/>
      <c r="MR433" s="122"/>
      <c r="MS433" s="122"/>
      <c r="MT433" s="122"/>
      <c r="MU433" s="122"/>
      <c r="MV433" s="122"/>
      <c r="MW433" s="122"/>
      <c r="MX433" s="122"/>
      <c r="MY433" s="122"/>
      <c r="MZ433" s="122"/>
      <c r="NA433" s="122"/>
      <c r="NB433" s="122"/>
      <c r="NC433" s="122"/>
      <c r="ND433" s="122"/>
      <c r="NE433" s="122"/>
      <c r="NF433" s="122"/>
      <c r="NG433" s="122"/>
      <c r="NH433" s="122"/>
      <c r="NI433" s="122"/>
      <c r="NJ433" s="122"/>
      <c r="NK433" s="122"/>
      <c r="NL433" s="122"/>
      <c r="NM433" s="122"/>
      <c r="NN433" s="122"/>
      <c r="NO433" s="122"/>
      <c r="NP433" s="122"/>
      <c r="NQ433" s="122"/>
      <c r="NR433" s="122"/>
      <c r="NS433" s="122"/>
      <c r="NT433" s="122"/>
      <c r="NU433" s="122"/>
      <c r="NV433" s="122"/>
      <c r="NW433" s="122"/>
      <c r="NX433" s="122"/>
      <c r="NY433" s="122"/>
      <c r="NZ433" s="122"/>
      <c r="OA433" s="122"/>
      <c r="OB433" s="122"/>
      <c r="OC433" s="122"/>
      <c r="OD433" s="122"/>
      <c r="OE433" s="122"/>
      <c r="OF433" s="122"/>
      <c r="OG433" s="122"/>
      <c r="OH433" s="122"/>
      <c r="OI433" s="122"/>
      <c r="OJ433" s="122"/>
      <c r="OK433" s="122"/>
      <c r="OL433" s="122"/>
      <c r="OM433" s="122"/>
      <c r="ON433" s="122"/>
      <c r="OO433" s="122"/>
      <c r="OP433" s="122"/>
      <c r="OQ433" s="122"/>
      <c r="OR433" s="122"/>
      <c r="OS433" s="122"/>
      <c r="OT433" s="122"/>
      <c r="OU433" s="122"/>
      <c r="OV433" s="122"/>
      <c r="OW433" s="122"/>
      <c r="OX433" s="122"/>
      <c r="OY433" s="122"/>
      <c r="OZ433" s="122"/>
      <c r="PA433" s="122"/>
      <c r="PB433" s="122"/>
      <c r="PC433" s="122"/>
      <c r="PD433" s="122"/>
      <c r="PE433" s="122"/>
      <c r="PF433" s="122"/>
      <c r="PG433" s="122"/>
      <c r="PH433" s="122"/>
      <c r="PI433" s="122"/>
      <c r="PJ433" s="122"/>
      <c r="PK433" s="122"/>
      <c r="PL433" s="122"/>
      <c r="PM433" s="122"/>
      <c r="PN433" s="122"/>
      <c r="PO433" s="122"/>
      <c r="PP433" s="122"/>
      <c r="PQ433" s="122"/>
      <c r="PR433" s="122"/>
      <c r="PS433" s="122"/>
      <c r="PT433" s="122"/>
      <c r="PU433" s="122"/>
      <c r="PV433" s="122"/>
      <c r="PW433" s="122"/>
      <c r="PX433" s="122"/>
      <c r="PY433" s="122"/>
      <c r="PZ433" s="122"/>
      <c r="QA433" s="122"/>
      <c r="QB433" s="122"/>
      <c r="QC433" s="122"/>
      <c r="QD433" s="122"/>
      <c r="QE433" s="122"/>
      <c r="QF433" s="122"/>
      <c r="QG433" s="122"/>
      <c r="QH433" s="122"/>
      <c r="QI433" s="122"/>
      <c r="QJ433" s="122"/>
      <c r="QK433" s="122"/>
      <c r="QL433" s="122"/>
      <c r="QM433" s="122"/>
      <c r="QN433" s="122"/>
      <c r="QO433" s="122"/>
      <c r="QP433" s="122"/>
      <c r="QQ433" s="122"/>
      <c r="QR433" s="122"/>
      <c r="QS433" s="122"/>
      <c r="QT433" s="122"/>
      <c r="QU433" s="122"/>
      <c r="QV433" s="122"/>
      <c r="QW433" s="122"/>
      <c r="QX433" s="122"/>
      <c r="QY433" s="122"/>
      <c r="QZ433" s="122"/>
      <c r="RA433" s="122"/>
      <c r="RB433" s="122"/>
      <c r="RC433" s="122"/>
      <c r="RD433" s="122"/>
      <c r="RE433" s="122"/>
      <c r="RF433" s="122"/>
      <c r="RG433" s="122"/>
      <c r="RH433" s="122"/>
      <c r="RI433" s="122"/>
      <c r="RJ433" s="122"/>
      <c r="RK433" s="122"/>
      <c r="RL433" s="122"/>
      <c r="RM433" s="122"/>
      <c r="RN433" s="122"/>
      <c r="RO433" s="122"/>
      <c r="RP433" s="122"/>
      <c r="RQ433" s="122"/>
      <c r="RR433" s="122"/>
      <c r="RS433" s="122"/>
      <c r="RT433" s="122"/>
      <c r="RU433" s="122"/>
      <c r="RV433" s="122"/>
      <c r="RW433" s="122"/>
      <c r="RX433" s="122"/>
      <c r="RY433" s="122"/>
      <c r="RZ433" s="122"/>
      <c r="SA433" s="122"/>
      <c r="SB433" s="122"/>
      <c r="SC433" s="122"/>
      <c r="SD433" s="122"/>
      <c r="SE433" s="122"/>
      <c r="SF433" s="122"/>
      <c r="SG433" s="122"/>
      <c r="SH433" s="122"/>
      <c r="SI433" s="122"/>
      <c r="SJ433" s="122"/>
      <c r="SK433" s="122"/>
      <c r="SL433" s="122"/>
      <c r="SM433" s="122"/>
      <c r="SN433" s="122"/>
      <c r="SO433" s="122"/>
      <c r="SP433" s="122"/>
      <c r="SQ433" s="122"/>
      <c r="SR433" s="122"/>
      <c r="SS433" s="122"/>
      <c r="ST433" s="122"/>
      <c r="SU433" s="122"/>
      <c r="SV433" s="122"/>
      <c r="SW433" s="122"/>
      <c r="SX433" s="122"/>
      <c r="SY433" s="122"/>
      <c r="SZ433" s="122"/>
      <c r="TA433" s="122"/>
      <c r="TB433" s="122"/>
      <c r="TC433" s="122"/>
      <c r="TD433" s="122"/>
      <c r="TE433" s="122"/>
      <c r="TF433" s="122"/>
      <c r="TG433" s="122"/>
      <c r="TH433" s="122"/>
      <c r="TI433" s="122"/>
      <c r="TJ433" s="122"/>
      <c r="TK433" s="122"/>
      <c r="TL433" s="122"/>
      <c r="TM433" s="122"/>
      <c r="TN433" s="122"/>
      <c r="TO433" s="122"/>
      <c r="TP433" s="122"/>
      <c r="TQ433" s="122"/>
      <c r="TR433" s="122"/>
      <c r="TS433" s="122"/>
      <c r="TT433" s="122"/>
      <c r="TU433" s="122"/>
      <c r="TV433" s="122"/>
      <c r="TW433" s="122"/>
      <c r="TX433" s="122"/>
      <c r="TY433" s="122"/>
      <c r="TZ433" s="122"/>
      <c r="UA433" s="122"/>
      <c r="UB433" s="122"/>
      <c r="UC433" s="122"/>
      <c r="UD433" s="122"/>
      <c r="UE433" s="122"/>
      <c r="UF433" s="122"/>
      <c r="UG433" s="122"/>
      <c r="UH433" s="122"/>
      <c r="UI433" s="122"/>
      <c r="UJ433" s="122"/>
      <c r="UK433" s="122"/>
      <c r="UL433" s="122"/>
      <c r="UM433" s="122"/>
      <c r="UN433" s="122"/>
      <c r="UO433" s="122"/>
      <c r="UP433" s="122"/>
      <c r="UQ433" s="122"/>
      <c r="UR433" s="122"/>
      <c r="US433" s="122"/>
      <c r="UT433" s="122"/>
      <c r="UU433" s="122"/>
      <c r="UV433" s="122"/>
      <c r="UW433" s="122"/>
      <c r="UX433" s="122"/>
      <c r="UY433" s="122"/>
      <c r="UZ433" s="122"/>
      <c r="VA433" s="122"/>
      <c r="VB433" s="122"/>
      <c r="VC433" s="122"/>
      <c r="VD433" s="122"/>
      <c r="VE433" s="122"/>
      <c r="VF433" s="122"/>
      <c r="VG433" s="122"/>
      <c r="VH433" s="122"/>
      <c r="VI433" s="122"/>
      <c r="VJ433" s="122"/>
      <c r="VK433" s="122"/>
      <c r="VL433" s="122"/>
      <c r="VM433" s="122"/>
      <c r="VN433" s="122"/>
      <c r="VO433" s="122"/>
      <c r="VP433" s="122"/>
      <c r="VQ433" s="122"/>
      <c r="VR433" s="122"/>
      <c r="VS433" s="122"/>
      <c r="VT433" s="122"/>
      <c r="VU433" s="122"/>
      <c r="VV433" s="122"/>
      <c r="VW433" s="122"/>
      <c r="VX433" s="122"/>
      <c r="VY433" s="122"/>
      <c r="VZ433" s="122"/>
      <c r="WA433" s="122"/>
      <c r="WB433" s="122"/>
      <c r="WC433" s="122"/>
      <c r="WD433" s="122"/>
      <c r="WE433" s="122"/>
      <c r="WF433" s="122"/>
      <c r="WG433" s="122"/>
      <c r="WH433" s="122"/>
      <c r="WI433" s="122"/>
      <c r="WJ433" s="122"/>
      <c r="WK433" s="122"/>
      <c r="WL433" s="122"/>
      <c r="WM433" s="122"/>
      <c r="WN433" s="122"/>
      <c r="WO433" s="122"/>
      <c r="WP433" s="122"/>
      <c r="WQ433" s="122"/>
      <c r="WR433" s="122"/>
      <c r="WS433" s="122"/>
      <c r="WT433" s="122"/>
      <c r="WU433" s="122"/>
      <c r="WV433" s="122"/>
      <c r="WW433" s="122"/>
      <c r="WX433" s="122"/>
      <c r="WY433" s="122"/>
      <c r="WZ433" s="122"/>
      <c r="XA433" s="122"/>
      <c r="XB433" s="122"/>
      <c r="XC433" s="122"/>
      <c r="XD433" s="122"/>
      <c r="XE433" s="122"/>
      <c r="XF433" s="122"/>
      <c r="XG433" s="122"/>
      <c r="XH433" s="122"/>
      <c r="XI433" s="122"/>
      <c r="XJ433" s="122"/>
      <c r="XK433" s="122"/>
      <c r="XL433" s="122"/>
      <c r="XM433" s="122"/>
      <c r="XN433" s="122"/>
      <c r="XO433" s="122"/>
      <c r="XP433" s="122"/>
      <c r="XQ433" s="122"/>
      <c r="XR433" s="122"/>
      <c r="XS433" s="122"/>
      <c r="XT433" s="122"/>
      <c r="XU433" s="122"/>
      <c r="XV433" s="122"/>
      <c r="XW433" s="122"/>
      <c r="XX433" s="122"/>
      <c r="XY433" s="122"/>
      <c r="XZ433" s="122"/>
      <c r="YA433" s="122"/>
      <c r="YB433" s="122"/>
      <c r="YC433" s="122"/>
      <c r="YD433" s="122"/>
      <c r="YE433" s="122"/>
      <c r="YF433" s="122"/>
      <c r="YG433" s="122"/>
      <c r="YH433" s="122"/>
      <c r="YI433" s="122"/>
      <c r="YJ433" s="122"/>
      <c r="YK433" s="122"/>
      <c r="YL433" s="122"/>
      <c r="YM433" s="122"/>
      <c r="YN433" s="122"/>
      <c r="YO433" s="122"/>
      <c r="YP433" s="122"/>
      <c r="YQ433" s="122"/>
      <c r="YR433" s="122"/>
      <c r="YS433" s="122"/>
      <c r="YT433" s="122"/>
      <c r="YU433" s="122"/>
      <c r="YV433" s="122"/>
      <c r="YW433" s="122"/>
      <c r="YX433" s="122"/>
      <c r="YY433" s="122"/>
      <c r="YZ433" s="122"/>
      <c r="ZA433" s="122"/>
      <c r="ZB433" s="122"/>
      <c r="ZC433" s="122"/>
      <c r="ZD433" s="122"/>
      <c r="ZE433" s="122"/>
      <c r="ZF433" s="122"/>
      <c r="ZG433" s="122"/>
      <c r="ZH433" s="122"/>
      <c r="ZI433" s="122"/>
      <c r="ZJ433" s="122"/>
      <c r="ZK433" s="122"/>
      <c r="ZL433" s="122"/>
      <c r="ZM433" s="122"/>
      <c r="ZN433" s="122"/>
      <c r="ZO433" s="122"/>
      <c r="ZP433" s="122"/>
      <c r="ZQ433" s="122"/>
      <c r="ZR433" s="122"/>
      <c r="ZS433" s="122"/>
      <c r="ZT433" s="122"/>
      <c r="ZU433" s="122"/>
      <c r="ZV433" s="122"/>
      <c r="ZW433" s="122"/>
      <c r="ZX433" s="122"/>
      <c r="ZY433" s="122"/>
      <c r="ZZ433" s="122"/>
      <c r="AAA433" s="122"/>
      <c r="AAB433" s="122"/>
      <c r="AAC433" s="122"/>
      <c r="AAD433" s="122"/>
      <c r="AAE433" s="122"/>
      <c r="AAF433" s="122"/>
      <c r="AAG433" s="122"/>
      <c r="AAH433" s="122"/>
      <c r="AAI433" s="122"/>
      <c r="AAJ433" s="122"/>
      <c r="AAK433" s="122"/>
      <c r="AAL433" s="122"/>
      <c r="AAM433" s="122"/>
      <c r="AAN433" s="122"/>
      <c r="AAO433" s="122"/>
      <c r="AAP433" s="122"/>
      <c r="AAQ433" s="122"/>
      <c r="AAR433" s="122"/>
      <c r="AAS433" s="122"/>
      <c r="AAT433" s="122"/>
      <c r="AAU433" s="122"/>
      <c r="AAV433" s="122"/>
      <c r="AAW433" s="122"/>
      <c r="AAX433" s="122"/>
      <c r="AAY433" s="122"/>
      <c r="AAZ433" s="122"/>
      <c r="ABA433" s="122"/>
      <c r="ABB433" s="122"/>
      <c r="ABC433" s="122"/>
      <c r="ABD433" s="122"/>
      <c r="ABE433" s="122"/>
      <c r="ABF433" s="122"/>
      <c r="ABG433" s="122"/>
      <c r="ABH433" s="122"/>
      <c r="ABI433" s="122"/>
      <c r="ABJ433" s="122"/>
      <c r="ABK433" s="122"/>
      <c r="ABL433" s="122"/>
      <c r="ABM433" s="122"/>
      <c r="ABN433" s="122"/>
      <c r="ABO433" s="122"/>
      <c r="ABP433" s="122"/>
      <c r="ABQ433" s="122"/>
      <c r="ABR433" s="122"/>
      <c r="ABS433" s="122"/>
      <c r="ABT433" s="122"/>
      <c r="ABU433" s="122"/>
      <c r="ABV433" s="122"/>
      <c r="ABW433" s="122"/>
      <c r="ABX433" s="122"/>
      <c r="ABY433" s="122"/>
      <c r="ABZ433" s="122"/>
      <c r="ACA433" s="122"/>
      <c r="ACB433" s="122"/>
      <c r="ACC433" s="122"/>
      <c r="ACD433" s="122"/>
      <c r="ACE433" s="122"/>
      <c r="ACF433" s="122"/>
      <c r="ACG433" s="122"/>
      <c r="ACH433" s="122"/>
      <c r="ACI433" s="122"/>
      <c r="ACJ433" s="122"/>
      <c r="ACK433" s="122"/>
      <c r="ACL433" s="122"/>
      <c r="ACM433" s="122"/>
      <c r="ACN433" s="122"/>
      <c r="ACO433" s="122"/>
      <c r="ACP433" s="122"/>
      <c r="ACQ433" s="122"/>
      <c r="ACR433" s="122"/>
      <c r="ACS433" s="122"/>
      <c r="ACT433" s="122"/>
      <c r="ACU433" s="122"/>
      <c r="ACV433" s="122"/>
      <c r="ACW433" s="122"/>
      <c r="ACX433" s="122"/>
      <c r="ACY433" s="122"/>
      <c r="ACZ433" s="122"/>
      <c r="ADA433" s="122"/>
    </row>
    <row r="434" spans="1:781" ht="15" customHeight="1" x14ac:dyDescent="0.3">
      <c r="A434" s="208"/>
      <c r="B434" s="213"/>
      <c r="C434" s="254"/>
      <c r="D434" s="216"/>
      <c r="E434" s="211"/>
      <c r="F434" s="217"/>
      <c r="G434" s="210"/>
      <c r="H434" s="217"/>
      <c r="I434" s="218"/>
      <c r="J434" s="264"/>
      <c r="K434" s="208"/>
      <c r="L434" s="209"/>
      <c r="M434" s="210"/>
      <c r="N434" s="211"/>
      <c r="O434" s="216"/>
      <c r="P434" s="213"/>
      <c r="Q434" s="252"/>
      <c r="R434" s="253"/>
      <c r="S434" s="238" t="s">
        <v>1163</v>
      </c>
      <c r="T434" s="229" t="s">
        <v>1164</v>
      </c>
      <c r="U434" s="229"/>
      <c r="V434" s="261"/>
      <c r="W434" s="261"/>
      <c r="X434" s="261"/>
      <c r="Y434" s="261"/>
      <c r="Z434" s="261"/>
      <c r="AA434" s="261"/>
      <c r="AB434" s="262"/>
      <c r="AC434" s="263"/>
      <c r="AD434" s="263"/>
      <c r="AE434" s="263"/>
      <c r="AF434" s="263"/>
      <c r="AG434" s="263"/>
      <c r="AH434" s="263"/>
      <c r="AI434" s="263"/>
      <c r="AJ434" s="263"/>
      <c r="AK434" s="263"/>
      <c r="AL434" s="263"/>
      <c r="AM434" s="263"/>
      <c r="AN434" s="263"/>
      <c r="AO434" s="263"/>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2"/>
      <c r="EI434" s="122"/>
      <c r="EJ434" s="122"/>
      <c r="EK434" s="122"/>
      <c r="EL434" s="122"/>
      <c r="EM434" s="122"/>
      <c r="EN434" s="122"/>
      <c r="EO434" s="122"/>
      <c r="EP434" s="122"/>
      <c r="EQ434" s="122"/>
      <c r="ER434" s="122"/>
      <c r="ES434" s="122"/>
      <c r="ET434" s="122"/>
      <c r="EU434" s="122"/>
      <c r="EV434" s="122"/>
      <c r="EW434" s="122"/>
      <c r="EX434" s="122"/>
      <c r="EY434" s="122"/>
      <c r="EZ434" s="122"/>
      <c r="FA434" s="122"/>
      <c r="FB434" s="122"/>
      <c r="FC434" s="122"/>
      <c r="FD434" s="122"/>
      <c r="FE434" s="122"/>
      <c r="FF434" s="122"/>
      <c r="FG434" s="122"/>
      <c r="FH434" s="122"/>
      <c r="FI434" s="122"/>
      <c r="FJ434" s="122"/>
      <c r="FK434" s="122"/>
      <c r="FL434" s="122"/>
      <c r="FM434" s="122"/>
      <c r="FN434" s="122"/>
      <c r="FO434" s="122"/>
      <c r="FP434" s="122"/>
      <c r="FQ434" s="122"/>
      <c r="FR434" s="122"/>
      <c r="FS434" s="122"/>
      <c r="FT434" s="122"/>
      <c r="FU434" s="122"/>
      <c r="FV434" s="122"/>
      <c r="FW434" s="122"/>
      <c r="FX434" s="122"/>
      <c r="FY434" s="122"/>
      <c r="FZ434" s="122"/>
      <c r="GA434" s="122"/>
      <c r="GB434" s="122"/>
      <c r="GC434" s="122"/>
      <c r="GD434" s="122"/>
      <c r="GE434" s="122"/>
      <c r="GF434" s="122"/>
      <c r="GG434" s="122"/>
      <c r="GH434" s="122"/>
      <c r="GI434" s="122"/>
      <c r="GJ434" s="122"/>
      <c r="GK434" s="122"/>
      <c r="GL434" s="122"/>
      <c r="GM434" s="122"/>
      <c r="GN434" s="122"/>
      <c r="GO434" s="122"/>
      <c r="GP434" s="122"/>
      <c r="GQ434" s="122"/>
      <c r="GR434" s="122"/>
      <c r="GS434" s="122"/>
      <c r="GT434" s="122"/>
      <c r="GU434" s="122"/>
      <c r="GV434" s="122"/>
      <c r="GW434" s="122"/>
      <c r="GX434" s="122"/>
      <c r="GY434" s="122"/>
      <c r="GZ434" s="122"/>
      <c r="HA434" s="122"/>
      <c r="HB434" s="122"/>
      <c r="HC434" s="122"/>
      <c r="HD434" s="122"/>
      <c r="HE434" s="122"/>
      <c r="HF434" s="122"/>
      <c r="HG434" s="122"/>
      <c r="HH434" s="122"/>
      <c r="HI434" s="122"/>
      <c r="HJ434" s="122"/>
      <c r="HK434" s="122"/>
      <c r="HL434" s="122"/>
      <c r="HM434" s="122"/>
      <c r="HN434" s="122"/>
      <c r="HO434" s="122"/>
      <c r="HP434" s="122"/>
      <c r="HQ434" s="122"/>
      <c r="HR434" s="122"/>
      <c r="HS434" s="122"/>
      <c r="HT434" s="122"/>
      <c r="HU434" s="122"/>
      <c r="HV434" s="122"/>
      <c r="HW434" s="122"/>
      <c r="HX434" s="122"/>
      <c r="HY434" s="122"/>
      <c r="HZ434" s="122"/>
      <c r="IA434" s="122"/>
      <c r="IB434" s="122"/>
      <c r="IC434" s="122"/>
      <c r="ID434" s="122"/>
      <c r="IE434" s="122"/>
      <c r="IF434" s="122"/>
      <c r="IG434" s="122"/>
      <c r="IH434" s="122"/>
      <c r="II434" s="122"/>
      <c r="IJ434" s="122"/>
      <c r="IK434" s="122"/>
      <c r="IL434" s="122"/>
      <c r="IM434" s="122"/>
      <c r="IN434" s="122"/>
      <c r="IO434" s="122"/>
      <c r="IP434" s="122"/>
      <c r="IQ434" s="122"/>
      <c r="IR434" s="122"/>
      <c r="IS434" s="122"/>
      <c r="IT434" s="122"/>
      <c r="IU434" s="122"/>
      <c r="IV434" s="122"/>
      <c r="IW434" s="122"/>
      <c r="IX434" s="122"/>
      <c r="IY434" s="122"/>
      <c r="IZ434" s="122"/>
      <c r="JA434" s="122"/>
      <c r="JB434" s="122"/>
      <c r="JC434" s="122"/>
      <c r="JD434" s="122"/>
      <c r="JE434" s="122"/>
      <c r="JF434" s="122"/>
      <c r="JG434" s="122"/>
      <c r="JH434" s="122"/>
      <c r="JI434" s="122"/>
      <c r="JJ434" s="122"/>
      <c r="JK434" s="122"/>
      <c r="JL434" s="122"/>
      <c r="JM434" s="122"/>
      <c r="JN434" s="122"/>
      <c r="JO434" s="122"/>
      <c r="JP434" s="122"/>
      <c r="JQ434" s="122"/>
      <c r="JR434" s="122"/>
      <c r="JS434" s="122"/>
      <c r="JT434" s="122"/>
      <c r="JU434" s="122"/>
      <c r="JV434" s="122"/>
      <c r="JW434" s="122"/>
      <c r="JX434" s="122"/>
      <c r="JY434" s="122"/>
      <c r="JZ434" s="122"/>
      <c r="KA434" s="122"/>
      <c r="KB434" s="122"/>
      <c r="KC434" s="122"/>
      <c r="KD434" s="122"/>
      <c r="KE434" s="122"/>
      <c r="KF434" s="122"/>
      <c r="KG434" s="122"/>
      <c r="KH434" s="122"/>
      <c r="KI434" s="122"/>
      <c r="KJ434" s="122"/>
      <c r="KK434" s="122"/>
      <c r="KL434" s="122"/>
      <c r="KM434" s="122"/>
      <c r="KN434" s="122"/>
      <c r="KO434" s="122"/>
      <c r="KP434" s="122"/>
      <c r="KQ434" s="122"/>
      <c r="KR434" s="122"/>
      <c r="KS434" s="122"/>
      <c r="KT434" s="122"/>
      <c r="KU434" s="122"/>
      <c r="KV434" s="122"/>
      <c r="KW434" s="122"/>
      <c r="KX434" s="122"/>
      <c r="KY434" s="122"/>
      <c r="KZ434" s="122"/>
      <c r="LA434" s="122"/>
      <c r="LB434" s="122"/>
      <c r="LC434" s="122"/>
      <c r="LD434" s="122"/>
      <c r="LE434" s="122"/>
      <c r="LF434" s="122"/>
      <c r="LG434" s="122"/>
      <c r="LH434" s="122"/>
      <c r="LI434" s="122"/>
      <c r="LJ434" s="122"/>
      <c r="LK434" s="122"/>
      <c r="LL434" s="122"/>
      <c r="LM434" s="122"/>
      <c r="LN434" s="122"/>
      <c r="LO434" s="122"/>
      <c r="LP434" s="122"/>
      <c r="LQ434" s="122"/>
      <c r="LR434" s="122"/>
      <c r="LS434" s="122"/>
      <c r="LT434" s="122"/>
      <c r="LU434" s="122"/>
      <c r="LV434" s="122"/>
      <c r="LW434" s="122"/>
      <c r="LX434" s="122"/>
      <c r="LY434" s="122"/>
      <c r="LZ434" s="122"/>
      <c r="MA434" s="122"/>
      <c r="MB434" s="122"/>
      <c r="MC434" s="122"/>
      <c r="MD434" s="122"/>
      <c r="ME434" s="122"/>
      <c r="MF434" s="122"/>
      <c r="MG434" s="122"/>
      <c r="MH434" s="122"/>
      <c r="MI434" s="122"/>
      <c r="MJ434" s="122"/>
      <c r="MK434" s="122"/>
      <c r="ML434" s="122"/>
      <c r="MM434" s="122"/>
      <c r="MN434" s="122"/>
      <c r="MO434" s="122"/>
      <c r="MP434" s="122"/>
      <c r="MQ434" s="122"/>
      <c r="MR434" s="122"/>
      <c r="MS434" s="122"/>
      <c r="MT434" s="122"/>
      <c r="MU434" s="122"/>
      <c r="MV434" s="122"/>
      <c r="MW434" s="122"/>
      <c r="MX434" s="122"/>
      <c r="MY434" s="122"/>
      <c r="MZ434" s="122"/>
      <c r="NA434" s="122"/>
      <c r="NB434" s="122"/>
      <c r="NC434" s="122"/>
      <c r="ND434" s="122"/>
      <c r="NE434" s="122"/>
      <c r="NF434" s="122"/>
      <c r="NG434" s="122"/>
      <c r="NH434" s="122"/>
      <c r="NI434" s="122"/>
      <c r="NJ434" s="122"/>
      <c r="NK434" s="122"/>
      <c r="NL434" s="122"/>
      <c r="NM434" s="122"/>
      <c r="NN434" s="122"/>
      <c r="NO434" s="122"/>
      <c r="NP434" s="122"/>
      <c r="NQ434" s="122"/>
      <c r="NR434" s="122"/>
      <c r="NS434" s="122"/>
      <c r="NT434" s="122"/>
      <c r="NU434" s="122"/>
      <c r="NV434" s="122"/>
      <c r="NW434" s="122"/>
      <c r="NX434" s="122"/>
      <c r="NY434" s="122"/>
      <c r="NZ434" s="122"/>
      <c r="OA434" s="122"/>
      <c r="OB434" s="122"/>
      <c r="OC434" s="122"/>
      <c r="OD434" s="122"/>
      <c r="OE434" s="122"/>
      <c r="OF434" s="122"/>
      <c r="OG434" s="122"/>
      <c r="OH434" s="122"/>
      <c r="OI434" s="122"/>
      <c r="OJ434" s="122"/>
      <c r="OK434" s="122"/>
      <c r="OL434" s="122"/>
      <c r="OM434" s="122"/>
      <c r="ON434" s="122"/>
      <c r="OO434" s="122"/>
      <c r="OP434" s="122"/>
      <c r="OQ434" s="122"/>
      <c r="OR434" s="122"/>
      <c r="OS434" s="122"/>
      <c r="OT434" s="122"/>
      <c r="OU434" s="122"/>
      <c r="OV434" s="122"/>
      <c r="OW434" s="122"/>
      <c r="OX434" s="122"/>
      <c r="OY434" s="122"/>
      <c r="OZ434" s="122"/>
      <c r="PA434" s="122"/>
      <c r="PB434" s="122"/>
      <c r="PC434" s="122"/>
      <c r="PD434" s="122"/>
      <c r="PE434" s="122"/>
      <c r="PF434" s="122"/>
      <c r="PG434" s="122"/>
      <c r="PH434" s="122"/>
      <c r="PI434" s="122"/>
      <c r="PJ434" s="122"/>
      <c r="PK434" s="122"/>
      <c r="PL434" s="122"/>
      <c r="PM434" s="122"/>
      <c r="PN434" s="122"/>
      <c r="PO434" s="122"/>
      <c r="PP434" s="122"/>
      <c r="PQ434" s="122"/>
      <c r="PR434" s="122"/>
      <c r="PS434" s="122"/>
      <c r="PT434" s="122"/>
      <c r="PU434" s="122"/>
      <c r="PV434" s="122"/>
      <c r="PW434" s="122"/>
      <c r="PX434" s="122"/>
      <c r="PY434" s="122"/>
      <c r="PZ434" s="122"/>
      <c r="QA434" s="122"/>
      <c r="QB434" s="122"/>
      <c r="QC434" s="122"/>
      <c r="QD434" s="122"/>
      <c r="QE434" s="122"/>
      <c r="QF434" s="122"/>
      <c r="QG434" s="122"/>
      <c r="QH434" s="122"/>
      <c r="QI434" s="122"/>
      <c r="QJ434" s="122"/>
      <c r="QK434" s="122"/>
      <c r="QL434" s="122"/>
      <c r="QM434" s="122"/>
      <c r="QN434" s="122"/>
      <c r="QO434" s="122"/>
      <c r="QP434" s="122"/>
      <c r="QQ434" s="122"/>
      <c r="QR434" s="122"/>
      <c r="QS434" s="122"/>
      <c r="QT434" s="122"/>
      <c r="QU434" s="122"/>
      <c r="QV434" s="122"/>
      <c r="QW434" s="122"/>
      <c r="QX434" s="122"/>
      <c r="QY434" s="122"/>
      <c r="QZ434" s="122"/>
      <c r="RA434" s="122"/>
      <c r="RB434" s="122"/>
      <c r="RC434" s="122"/>
      <c r="RD434" s="122"/>
      <c r="RE434" s="122"/>
      <c r="RF434" s="122"/>
      <c r="RG434" s="122"/>
      <c r="RH434" s="122"/>
      <c r="RI434" s="122"/>
      <c r="RJ434" s="122"/>
      <c r="RK434" s="122"/>
      <c r="RL434" s="122"/>
      <c r="RM434" s="122"/>
      <c r="RN434" s="122"/>
      <c r="RO434" s="122"/>
      <c r="RP434" s="122"/>
      <c r="RQ434" s="122"/>
      <c r="RR434" s="122"/>
      <c r="RS434" s="122"/>
      <c r="RT434" s="122"/>
      <c r="RU434" s="122"/>
      <c r="RV434" s="122"/>
      <c r="RW434" s="122"/>
      <c r="RX434" s="122"/>
      <c r="RY434" s="122"/>
      <c r="RZ434" s="122"/>
      <c r="SA434" s="122"/>
      <c r="SB434" s="122"/>
      <c r="SC434" s="122"/>
      <c r="SD434" s="122"/>
      <c r="SE434" s="122"/>
      <c r="SF434" s="122"/>
      <c r="SG434" s="122"/>
      <c r="SH434" s="122"/>
      <c r="SI434" s="122"/>
      <c r="SJ434" s="122"/>
      <c r="SK434" s="122"/>
      <c r="SL434" s="122"/>
      <c r="SM434" s="122"/>
      <c r="SN434" s="122"/>
      <c r="SO434" s="122"/>
      <c r="SP434" s="122"/>
      <c r="SQ434" s="122"/>
      <c r="SR434" s="122"/>
      <c r="SS434" s="122"/>
      <c r="ST434" s="122"/>
      <c r="SU434" s="122"/>
      <c r="SV434" s="122"/>
      <c r="SW434" s="122"/>
      <c r="SX434" s="122"/>
      <c r="SY434" s="122"/>
      <c r="SZ434" s="122"/>
      <c r="TA434" s="122"/>
      <c r="TB434" s="122"/>
      <c r="TC434" s="122"/>
      <c r="TD434" s="122"/>
      <c r="TE434" s="122"/>
      <c r="TF434" s="122"/>
      <c r="TG434" s="122"/>
      <c r="TH434" s="122"/>
      <c r="TI434" s="122"/>
      <c r="TJ434" s="122"/>
      <c r="TK434" s="122"/>
      <c r="TL434" s="122"/>
      <c r="TM434" s="122"/>
      <c r="TN434" s="122"/>
      <c r="TO434" s="122"/>
      <c r="TP434" s="122"/>
      <c r="TQ434" s="122"/>
      <c r="TR434" s="122"/>
      <c r="TS434" s="122"/>
      <c r="TT434" s="122"/>
      <c r="TU434" s="122"/>
      <c r="TV434" s="122"/>
      <c r="TW434" s="122"/>
      <c r="TX434" s="122"/>
      <c r="TY434" s="122"/>
      <c r="TZ434" s="122"/>
      <c r="UA434" s="122"/>
      <c r="UB434" s="122"/>
      <c r="UC434" s="122"/>
      <c r="UD434" s="122"/>
      <c r="UE434" s="122"/>
      <c r="UF434" s="122"/>
      <c r="UG434" s="122"/>
      <c r="UH434" s="122"/>
      <c r="UI434" s="122"/>
      <c r="UJ434" s="122"/>
      <c r="UK434" s="122"/>
      <c r="UL434" s="122"/>
      <c r="UM434" s="122"/>
      <c r="UN434" s="122"/>
      <c r="UO434" s="122"/>
      <c r="UP434" s="122"/>
      <c r="UQ434" s="122"/>
      <c r="UR434" s="122"/>
      <c r="US434" s="122"/>
      <c r="UT434" s="122"/>
      <c r="UU434" s="122"/>
      <c r="UV434" s="122"/>
      <c r="UW434" s="122"/>
      <c r="UX434" s="122"/>
      <c r="UY434" s="122"/>
      <c r="UZ434" s="122"/>
      <c r="VA434" s="122"/>
      <c r="VB434" s="122"/>
      <c r="VC434" s="122"/>
      <c r="VD434" s="122"/>
      <c r="VE434" s="122"/>
      <c r="VF434" s="122"/>
      <c r="VG434" s="122"/>
      <c r="VH434" s="122"/>
      <c r="VI434" s="122"/>
      <c r="VJ434" s="122"/>
      <c r="VK434" s="122"/>
      <c r="VL434" s="122"/>
      <c r="VM434" s="122"/>
      <c r="VN434" s="122"/>
      <c r="VO434" s="122"/>
      <c r="VP434" s="122"/>
      <c r="VQ434" s="122"/>
      <c r="VR434" s="122"/>
      <c r="VS434" s="122"/>
      <c r="VT434" s="122"/>
      <c r="VU434" s="122"/>
      <c r="VV434" s="122"/>
      <c r="VW434" s="122"/>
      <c r="VX434" s="122"/>
      <c r="VY434" s="122"/>
      <c r="VZ434" s="122"/>
      <c r="WA434" s="122"/>
      <c r="WB434" s="122"/>
      <c r="WC434" s="122"/>
      <c r="WD434" s="122"/>
      <c r="WE434" s="122"/>
      <c r="WF434" s="122"/>
      <c r="WG434" s="122"/>
      <c r="WH434" s="122"/>
      <c r="WI434" s="122"/>
      <c r="WJ434" s="122"/>
      <c r="WK434" s="122"/>
      <c r="WL434" s="122"/>
      <c r="WM434" s="122"/>
      <c r="WN434" s="122"/>
      <c r="WO434" s="122"/>
      <c r="WP434" s="122"/>
      <c r="WQ434" s="122"/>
      <c r="WR434" s="122"/>
      <c r="WS434" s="122"/>
      <c r="WT434" s="122"/>
      <c r="WU434" s="122"/>
      <c r="WV434" s="122"/>
      <c r="WW434" s="122"/>
      <c r="WX434" s="122"/>
      <c r="WY434" s="122"/>
      <c r="WZ434" s="122"/>
      <c r="XA434" s="122"/>
      <c r="XB434" s="122"/>
      <c r="XC434" s="122"/>
      <c r="XD434" s="122"/>
      <c r="XE434" s="122"/>
      <c r="XF434" s="122"/>
      <c r="XG434" s="122"/>
      <c r="XH434" s="122"/>
      <c r="XI434" s="122"/>
      <c r="XJ434" s="122"/>
      <c r="XK434" s="122"/>
      <c r="XL434" s="122"/>
      <c r="XM434" s="122"/>
      <c r="XN434" s="122"/>
      <c r="XO434" s="122"/>
      <c r="XP434" s="122"/>
      <c r="XQ434" s="122"/>
      <c r="XR434" s="122"/>
      <c r="XS434" s="122"/>
      <c r="XT434" s="122"/>
      <c r="XU434" s="122"/>
      <c r="XV434" s="122"/>
      <c r="XW434" s="122"/>
      <c r="XX434" s="122"/>
      <c r="XY434" s="122"/>
      <c r="XZ434" s="122"/>
      <c r="YA434" s="122"/>
      <c r="YB434" s="122"/>
      <c r="YC434" s="122"/>
      <c r="YD434" s="122"/>
      <c r="YE434" s="122"/>
      <c r="YF434" s="122"/>
      <c r="YG434" s="122"/>
      <c r="YH434" s="122"/>
      <c r="YI434" s="122"/>
      <c r="YJ434" s="122"/>
      <c r="YK434" s="122"/>
      <c r="YL434" s="122"/>
      <c r="YM434" s="122"/>
      <c r="YN434" s="122"/>
      <c r="YO434" s="122"/>
      <c r="YP434" s="122"/>
      <c r="YQ434" s="122"/>
      <c r="YR434" s="122"/>
      <c r="YS434" s="122"/>
      <c r="YT434" s="122"/>
      <c r="YU434" s="122"/>
      <c r="YV434" s="122"/>
      <c r="YW434" s="122"/>
      <c r="YX434" s="122"/>
      <c r="YY434" s="122"/>
      <c r="YZ434" s="122"/>
      <c r="ZA434" s="122"/>
      <c r="ZB434" s="122"/>
      <c r="ZC434" s="122"/>
      <c r="ZD434" s="122"/>
      <c r="ZE434" s="122"/>
      <c r="ZF434" s="122"/>
      <c r="ZG434" s="122"/>
      <c r="ZH434" s="122"/>
      <c r="ZI434" s="122"/>
      <c r="ZJ434" s="122"/>
      <c r="ZK434" s="122"/>
      <c r="ZL434" s="122"/>
      <c r="ZM434" s="122"/>
      <c r="ZN434" s="122"/>
      <c r="ZO434" s="122"/>
      <c r="ZP434" s="122"/>
      <c r="ZQ434" s="122"/>
      <c r="ZR434" s="122"/>
      <c r="ZS434" s="122"/>
      <c r="ZT434" s="122"/>
      <c r="ZU434" s="122"/>
      <c r="ZV434" s="122"/>
      <c r="ZW434" s="122"/>
      <c r="ZX434" s="122"/>
      <c r="ZY434" s="122"/>
      <c r="ZZ434" s="122"/>
      <c r="AAA434" s="122"/>
      <c r="AAB434" s="122"/>
      <c r="AAC434" s="122"/>
      <c r="AAD434" s="122"/>
      <c r="AAE434" s="122"/>
      <c r="AAF434" s="122"/>
      <c r="AAG434" s="122"/>
      <c r="AAH434" s="122"/>
      <c r="AAI434" s="122"/>
      <c r="AAJ434" s="122"/>
      <c r="AAK434" s="122"/>
      <c r="AAL434" s="122"/>
      <c r="AAM434" s="122"/>
      <c r="AAN434" s="122"/>
      <c r="AAO434" s="122"/>
      <c r="AAP434" s="122"/>
      <c r="AAQ434" s="122"/>
      <c r="AAR434" s="122"/>
      <c r="AAS434" s="122"/>
      <c r="AAT434" s="122"/>
      <c r="AAU434" s="122"/>
      <c r="AAV434" s="122"/>
      <c r="AAW434" s="122"/>
      <c r="AAX434" s="122"/>
      <c r="AAY434" s="122"/>
      <c r="AAZ434" s="122"/>
      <c r="ABA434" s="122"/>
      <c r="ABB434" s="122"/>
      <c r="ABC434" s="122"/>
      <c r="ABD434" s="122"/>
      <c r="ABE434" s="122"/>
      <c r="ABF434" s="122"/>
      <c r="ABG434" s="122"/>
      <c r="ABH434" s="122"/>
      <c r="ABI434" s="122"/>
      <c r="ABJ434" s="122"/>
      <c r="ABK434" s="122"/>
      <c r="ABL434" s="122"/>
      <c r="ABM434" s="122"/>
      <c r="ABN434" s="122"/>
      <c r="ABO434" s="122"/>
      <c r="ABP434" s="122"/>
      <c r="ABQ434" s="122"/>
      <c r="ABR434" s="122"/>
      <c r="ABS434" s="122"/>
      <c r="ABT434" s="122"/>
      <c r="ABU434" s="122"/>
      <c r="ABV434" s="122"/>
      <c r="ABW434" s="122"/>
      <c r="ABX434" s="122"/>
      <c r="ABY434" s="122"/>
      <c r="ABZ434" s="122"/>
      <c r="ACA434" s="122"/>
      <c r="ACB434" s="122"/>
      <c r="ACC434" s="122"/>
      <c r="ACD434" s="122"/>
      <c r="ACE434" s="122"/>
      <c r="ACF434" s="122"/>
      <c r="ACG434" s="122"/>
      <c r="ACH434" s="122"/>
      <c r="ACI434" s="122"/>
      <c r="ACJ434" s="122"/>
      <c r="ACK434" s="122"/>
      <c r="ACL434" s="122"/>
      <c r="ACM434" s="122"/>
      <c r="ACN434" s="122"/>
      <c r="ACO434" s="122"/>
      <c r="ACP434" s="122"/>
      <c r="ACQ434" s="122"/>
      <c r="ACR434" s="122"/>
      <c r="ACS434" s="122"/>
      <c r="ACT434" s="122"/>
      <c r="ACU434" s="122"/>
      <c r="ACV434" s="122"/>
      <c r="ACW434" s="122"/>
      <c r="ACX434" s="122"/>
      <c r="ACY434" s="122"/>
      <c r="ACZ434" s="122"/>
      <c r="ADA434" s="122"/>
    </row>
    <row r="435" spans="1:781" ht="15" customHeight="1" x14ac:dyDescent="0.3">
      <c r="A435" s="208"/>
      <c r="B435" s="213"/>
      <c r="C435" s="254"/>
      <c r="D435" s="216"/>
      <c r="E435" s="211"/>
      <c r="F435" s="217"/>
      <c r="G435" s="210"/>
      <c r="H435" s="217"/>
      <c r="I435" s="218"/>
      <c r="J435" s="264"/>
      <c r="K435" s="208"/>
      <c r="L435" s="209"/>
      <c r="M435" s="210"/>
      <c r="N435" s="211"/>
      <c r="O435" s="216"/>
      <c r="P435" s="213"/>
      <c r="Q435" s="219"/>
      <c r="R435" s="249"/>
      <c r="S435" s="260"/>
      <c r="T435" s="229"/>
      <c r="U435" s="229"/>
      <c r="V435" s="261"/>
      <c r="W435" s="261"/>
      <c r="X435" s="261"/>
      <c r="Y435" s="261"/>
      <c r="Z435" s="261"/>
      <c r="AA435" s="261"/>
      <c r="AB435" s="262"/>
      <c r="AC435" s="263"/>
      <c r="AD435" s="263"/>
      <c r="AE435" s="263"/>
      <c r="AF435" s="263"/>
      <c r="AG435" s="263"/>
      <c r="AH435" s="263"/>
      <c r="AI435" s="263"/>
      <c r="AJ435" s="263"/>
      <c r="AK435" s="263"/>
      <c r="AL435" s="263"/>
      <c r="AM435" s="263"/>
      <c r="AN435" s="263"/>
      <c r="AO435" s="263"/>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2"/>
      <c r="EI435" s="122"/>
      <c r="EJ435" s="122"/>
      <c r="EK435" s="122"/>
      <c r="EL435" s="122"/>
      <c r="EM435" s="122"/>
      <c r="EN435" s="122"/>
      <c r="EO435" s="122"/>
      <c r="EP435" s="122"/>
      <c r="EQ435" s="122"/>
      <c r="ER435" s="122"/>
      <c r="ES435" s="122"/>
      <c r="ET435" s="122"/>
      <c r="EU435" s="122"/>
      <c r="EV435" s="122"/>
      <c r="EW435" s="122"/>
      <c r="EX435" s="122"/>
      <c r="EY435" s="122"/>
      <c r="EZ435" s="122"/>
      <c r="FA435" s="122"/>
      <c r="FB435" s="122"/>
      <c r="FC435" s="122"/>
      <c r="FD435" s="122"/>
      <c r="FE435" s="122"/>
      <c r="FF435" s="122"/>
      <c r="FG435" s="122"/>
      <c r="FH435" s="122"/>
      <c r="FI435" s="122"/>
      <c r="FJ435" s="122"/>
      <c r="FK435" s="122"/>
      <c r="FL435" s="122"/>
      <c r="FM435" s="122"/>
      <c r="FN435" s="122"/>
      <c r="FO435" s="122"/>
      <c r="FP435" s="122"/>
      <c r="FQ435" s="122"/>
      <c r="FR435" s="122"/>
      <c r="FS435" s="122"/>
      <c r="FT435" s="122"/>
      <c r="FU435" s="122"/>
      <c r="FV435" s="122"/>
      <c r="FW435" s="122"/>
      <c r="FX435" s="122"/>
      <c r="FY435" s="122"/>
      <c r="FZ435" s="122"/>
      <c r="GA435" s="122"/>
      <c r="GB435" s="122"/>
      <c r="GC435" s="122"/>
      <c r="GD435" s="122"/>
      <c r="GE435" s="122"/>
      <c r="GF435" s="122"/>
      <c r="GG435" s="122"/>
      <c r="GH435" s="122"/>
      <c r="GI435" s="122"/>
      <c r="GJ435" s="122"/>
      <c r="GK435" s="122"/>
      <c r="GL435" s="122"/>
      <c r="GM435" s="122"/>
      <c r="GN435" s="122"/>
      <c r="GO435" s="122"/>
      <c r="GP435" s="122"/>
      <c r="GQ435" s="122"/>
      <c r="GR435" s="122"/>
      <c r="GS435" s="122"/>
      <c r="GT435" s="122"/>
      <c r="GU435" s="122"/>
      <c r="GV435" s="122"/>
      <c r="GW435" s="122"/>
      <c r="GX435" s="122"/>
      <c r="GY435" s="122"/>
      <c r="GZ435" s="122"/>
      <c r="HA435" s="122"/>
      <c r="HB435" s="122"/>
      <c r="HC435" s="122"/>
      <c r="HD435" s="122"/>
      <c r="HE435" s="122"/>
      <c r="HF435" s="122"/>
      <c r="HG435" s="122"/>
      <c r="HH435" s="122"/>
      <c r="HI435" s="122"/>
      <c r="HJ435" s="122"/>
      <c r="HK435" s="122"/>
      <c r="HL435" s="122"/>
      <c r="HM435" s="122"/>
      <c r="HN435" s="122"/>
      <c r="HO435" s="122"/>
      <c r="HP435" s="122"/>
      <c r="HQ435" s="122"/>
      <c r="HR435" s="122"/>
      <c r="HS435" s="122"/>
      <c r="HT435" s="122"/>
      <c r="HU435" s="122"/>
      <c r="HV435" s="122"/>
      <c r="HW435" s="122"/>
      <c r="HX435" s="122"/>
      <c r="HY435" s="122"/>
      <c r="HZ435" s="122"/>
      <c r="IA435" s="122"/>
      <c r="IB435" s="122"/>
      <c r="IC435" s="122"/>
      <c r="ID435" s="122"/>
      <c r="IE435" s="122"/>
      <c r="IF435" s="122"/>
      <c r="IG435" s="122"/>
      <c r="IH435" s="122"/>
      <c r="II435" s="122"/>
      <c r="IJ435" s="122"/>
      <c r="IK435" s="122"/>
      <c r="IL435" s="122"/>
      <c r="IM435" s="122"/>
      <c r="IN435" s="122"/>
      <c r="IO435" s="122"/>
      <c r="IP435" s="122"/>
      <c r="IQ435" s="122"/>
      <c r="IR435" s="122"/>
      <c r="IS435" s="122"/>
      <c r="IT435" s="122"/>
      <c r="IU435" s="122"/>
      <c r="IV435" s="122"/>
      <c r="IW435" s="122"/>
      <c r="IX435" s="122"/>
      <c r="IY435" s="122"/>
      <c r="IZ435" s="122"/>
      <c r="JA435" s="122"/>
      <c r="JB435" s="122"/>
      <c r="JC435" s="122"/>
      <c r="JD435" s="122"/>
      <c r="JE435" s="122"/>
      <c r="JF435" s="122"/>
      <c r="JG435" s="122"/>
      <c r="JH435" s="122"/>
      <c r="JI435" s="122"/>
      <c r="JJ435" s="122"/>
      <c r="JK435" s="122"/>
      <c r="JL435" s="122"/>
      <c r="JM435" s="122"/>
      <c r="JN435" s="122"/>
      <c r="JO435" s="122"/>
      <c r="JP435" s="122"/>
      <c r="JQ435" s="122"/>
      <c r="JR435" s="122"/>
      <c r="JS435" s="122"/>
      <c r="JT435" s="122"/>
      <c r="JU435" s="122"/>
      <c r="JV435" s="122"/>
      <c r="JW435" s="122"/>
      <c r="JX435" s="122"/>
      <c r="JY435" s="122"/>
      <c r="JZ435" s="122"/>
      <c r="KA435" s="122"/>
      <c r="KB435" s="122"/>
      <c r="KC435" s="122"/>
      <c r="KD435" s="122"/>
      <c r="KE435" s="122"/>
      <c r="KF435" s="122"/>
      <c r="KG435" s="122"/>
      <c r="KH435" s="122"/>
      <c r="KI435" s="122"/>
      <c r="KJ435" s="122"/>
      <c r="KK435" s="122"/>
      <c r="KL435" s="122"/>
      <c r="KM435" s="122"/>
      <c r="KN435" s="122"/>
      <c r="KO435" s="122"/>
      <c r="KP435" s="122"/>
      <c r="KQ435" s="122"/>
      <c r="KR435" s="122"/>
      <c r="KS435" s="122"/>
      <c r="KT435" s="122"/>
      <c r="KU435" s="122"/>
      <c r="KV435" s="122"/>
      <c r="KW435" s="122"/>
      <c r="KX435" s="122"/>
      <c r="KY435" s="122"/>
      <c r="KZ435" s="122"/>
      <c r="LA435" s="122"/>
      <c r="LB435" s="122"/>
      <c r="LC435" s="122"/>
      <c r="LD435" s="122"/>
      <c r="LE435" s="122"/>
      <c r="LF435" s="122"/>
      <c r="LG435" s="122"/>
      <c r="LH435" s="122"/>
      <c r="LI435" s="122"/>
      <c r="LJ435" s="122"/>
      <c r="LK435" s="122"/>
      <c r="LL435" s="122"/>
      <c r="LM435" s="122"/>
      <c r="LN435" s="122"/>
      <c r="LO435" s="122"/>
      <c r="LP435" s="122"/>
      <c r="LQ435" s="122"/>
      <c r="LR435" s="122"/>
      <c r="LS435" s="122"/>
      <c r="LT435" s="122"/>
      <c r="LU435" s="122"/>
      <c r="LV435" s="122"/>
      <c r="LW435" s="122"/>
      <c r="LX435" s="122"/>
      <c r="LY435" s="122"/>
      <c r="LZ435" s="122"/>
      <c r="MA435" s="122"/>
      <c r="MB435" s="122"/>
      <c r="MC435" s="122"/>
      <c r="MD435" s="122"/>
      <c r="ME435" s="122"/>
      <c r="MF435" s="122"/>
      <c r="MG435" s="122"/>
      <c r="MH435" s="122"/>
      <c r="MI435" s="122"/>
      <c r="MJ435" s="122"/>
      <c r="MK435" s="122"/>
      <c r="ML435" s="122"/>
      <c r="MM435" s="122"/>
      <c r="MN435" s="122"/>
      <c r="MO435" s="122"/>
      <c r="MP435" s="122"/>
      <c r="MQ435" s="122"/>
      <c r="MR435" s="122"/>
      <c r="MS435" s="122"/>
      <c r="MT435" s="122"/>
      <c r="MU435" s="122"/>
      <c r="MV435" s="122"/>
      <c r="MW435" s="122"/>
      <c r="MX435" s="122"/>
      <c r="MY435" s="122"/>
      <c r="MZ435" s="122"/>
      <c r="NA435" s="122"/>
      <c r="NB435" s="122"/>
      <c r="NC435" s="122"/>
      <c r="ND435" s="122"/>
      <c r="NE435" s="122"/>
      <c r="NF435" s="122"/>
      <c r="NG435" s="122"/>
      <c r="NH435" s="122"/>
      <c r="NI435" s="122"/>
      <c r="NJ435" s="122"/>
      <c r="NK435" s="122"/>
      <c r="NL435" s="122"/>
      <c r="NM435" s="122"/>
      <c r="NN435" s="122"/>
      <c r="NO435" s="122"/>
      <c r="NP435" s="122"/>
      <c r="NQ435" s="122"/>
      <c r="NR435" s="122"/>
      <c r="NS435" s="122"/>
      <c r="NT435" s="122"/>
      <c r="NU435" s="122"/>
      <c r="NV435" s="122"/>
      <c r="NW435" s="122"/>
      <c r="NX435" s="122"/>
      <c r="NY435" s="122"/>
      <c r="NZ435" s="122"/>
      <c r="OA435" s="122"/>
      <c r="OB435" s="122"/>
      <c r="OC435" s="122"/>
      <c r="OD435" s="122"/>
      <c r="OE435" s="122"/>
      <c r="OF435" s="122"/>
      <c r="OG435" s="122"/>
      <c r="OH435" s="122"/>
      <c r="OI435" s="122"/>
      <c r="OJ435" s="122"/>
      <c r="OK435" s="122"/>
      <c r="OL435" s="122"/>
      <c r="OM435" s="122"/>
      <c r="ON435" s="122"/>
      <c r="OO435" s="122"/>
      <c r="OP435" s="122"/>
      <c r="OQ435" s="122"/>
      <c r="OR435" s="122"/>
      <c r="OS435" s="122"/>
      <c r="OT435" s="122"/>
      <c r="OU435" s="122"/>
      <c r="OV435" s="122"/>
      <c r="OW435" s="122"/>
      <c r="OX435" s="122"/>
      <c r="OY435" s="122"/>
      <c r="OZ435" s="122"/>
      <c r="PA435" s="122"/>
      <c r="PB435" s="122"/>
      <c r="PC435" s="122"/>
      <c r="PD435" s="122"/>
      <c r="PE435" s="122"/>
      <c r="PF435" s="122"/>
      <c r="PG435" s="122"/>
      <c r="PH435" s="122"/>
      <c r="PI435" s="122"/>
      <c r="PJ435" s="122"/>
      <c r="PK435" s="122"/>
      <c r="PL435" s="122"/>
      <c r="PM435" s="122"/>
      <c r="PN435" s="122"/>
      <c r="PO435" s="122"/>
      <c r="PP435" s="122"/>
      <c r="PQ435" s="122"/>
      <c r="PR435" s="122"/>
      <c r="PS435" s="122"/>
      <c r="PT435" s="122"/>
      <c r="PU435" s="122"/>
      <c r="PV435" s="122"/>
      <c r="PW435" s="122"/>
      <c r="PX435" s="122"/>
      <c r="PY435" s="122"/>
      <c r="PZ435" s="122"/>
      <c r="QA435" s="122"/>
      <c r="QB435" s="122"/>
      <c r="QC435" s="122"/>
      <c r="QD435" s="122"/>
      <c r="QE435" s="122"/>
      <c r="QF435" s="122"/>
      <c r="QG435" s="122"/>
      <c r="QH435" s="122"/>
      <c r="QI435" s="122"/>
      <c r="QJ435" s="122"/>
      <c r="QK435" s="122"/>
      <c r="QL435" s="122"/>
      <c r="QM435" s="122"/>
      <c r="QN435" s="122"/>
      <c r="QO435" s="122"/>
      <c r="QP435" s="122"/>
      <c r="QQ435" s="122"/>
      <c r="QR435" s="122"/>
      <c r="QS435" s="122"/>
      <c r="QT435" s="122"/>
      <c r="QU435" s="122"/>
      <c r="QV435" s="122"/>
      <c r="QW435" s="122"/>
      <c r="QX435" s="122"/>
      <c r="QY435" s="122"/>
      <c r="QZ435" s="122"/>
      <c r="RA435" s="122"/>
      <c r="RB435" s="122"/>
      <c r="RC435" s="122"/>
      <c r="RD435" s="122"/>
      <c r="RE435" s="122"/>
      <c r="RF435" s="122"/>
      <c r="RG435" s="122"/>
      <c r="RH435" s="122"/>
      <c r="RI435" s="122"/>
      <c r="RJ435" s="122"/>
      <c r="RK435" s="122"/>
      <c r="RL435" s="122"/>
      <c r="RM435" s="122"/>
      <c r="RN435" s="122"/>
      <c r="RO435" s="122"/>
      <c r="RP435" s="122"/>
      <c r="RQ435" s="122"/>
      <c r="RR435" s="122"/>
      <c r="RS435" s="122"/>
      <c r="RT435" s="122"/>
      <c r="RU435" s="122"/>
      <c r="RV435" s="122"/>
      <c r="RW435" s="122"/>
      <c r="RX435" s="122"/>
      <c r="RY435" s="122"/>
      <c r="RZ435" s="122"/>
      <c r="SA435" s="122"/>
      <c r="SB435" s="122"/>
      <c r="SC435" s="122"/>
      <c r="SD435" s="122"/>
      <c r="SE435" s="122"/>
      <c r="SF435" s="122"/>
      <c r="SG435" s="122"/>
      <c r="SH435" s="122"/>
      <c r="SI435" s="122"/>
      <c r="SJ435" s="122"/>
      <c r="SK435" s="122"/>
      <c r="SL435" s="122"/>
      <c r="SM435" s="122"/>
      <c r="SN435" s="122"/>
      <c r="SO435" s="122"/>
      <c r="SP435" s="122"/>
      <c r="SQ435" s="122"/>
      <c r="SR435" s="122"/>
      <c r="SS435" s="122"/>
      <c r="ST435" s="122"/>
      <c r="SU435" s="122"/>
      <c r="SV435" s="122"/>
      <c r="SW435" s="122"/>
      <c r="SX435" s="122"/>
      <c r="SY435" s="122"/>
      <c r="SZ435" s="122"/>
      <c r="TA435" s="122"/>
      <c r="TB435" s="122"/>
      <c r="TC435" s="122"/>
      <c r="TD435" s="122"/>
      <c r="TE435" s="122"/>
      <c r="TF435" s="122"/>
      <c r="TG435" s="122"/>
      <c r="TH435" s="122"/>
      <c r="TI435" s="122"/>
      <c r="TJ435" s="122"/>
      <c r="TK435" s="122"/>
      <c r="TL435" s="122"/>
      <c r="TM435" s="122"/>
      <c r="TN435" s="122"/>
      <c r="TO435" s="122"/>
      <c r="TP435" s="122"/>
      <c r="TQ435" s="122"/>
      <c r="TR435" s="122"/>
      <c r="TS435" s="122"/>
      <c r="TT435" s="122"/>
      <c r="TU435" s="122"/>
      <c r="TV435" s="122"/>
      <c r="TW435" s="122"/>
      <c r="TX435" s="122"/>
      <c r="TY435" s="122"/>
      <c r="TZ435" s="122"/>
      <c r="UA435" s="122"/>
      <c r="UB435" s="122"/>
      <c r="UC435" s="122"/>
      <c r="UD435" s="122"/>
      <c r="UE435" s="122"/>
      <c r="UF435" s="122"/>
      <c r="UG435" s="122"/>
      <c r="UH435" s="122"/>
      <c r="UI435" s="122"/>
      <c r="UJ435" s="122"/>
      <c r="UK435" s="122"/>
      <c r="UL435" s="122"/>
      <c r="UM435" s="122"/>
      <c r="UN435" s="122"/>
      <c r="UO435" s="122"/>
      <c r="UP435" s="122"/>
      <c r="UQ435" s="122"/>
      <c r="UR435" s="122"/>
      <c r="US435" s="122"/>
      <c r="UT435" s="122"/>
      <c r="UU435" s="122"/>
      <c r="UV435" s="122"/>
      <c r="UW435" s="122"/>
      <c r="UX435" s="122"/>
      <c r="UY435" s="122"/>
      <c r="UZ435" s="122"/>
      <c r="VA435" s="122"/>
      <c r="VB435" s="122"/>
      <c r="VC435" s="122"/>
      <c r="VD435" s="122"/>
      <c r="VE435" s="122"/>
      <c r="VF435" s="122"/>
      <c r="VG435" s="122"/>
      <c r="VH435" s="122"/>
      <c r="VI435" s="122"/>
      <c r="VJ435" s="122"/>
      <c r="VK435" s="122"/>
      <c r="VL435" s="122"/>
      <c r="VM435" s="122"/>
      <c r="VN435" s="122"/>
      <c r="VO435" s="122"/>
      <c r="VP435" s="122"/>
      <c r="VQ435" s="122"/>
      <c r="VR435" s="122"/>
      <c r="VS435" s="122"/>
      <c r="VT435" s="122"/>
      <c r="VU435" s="122"/>
      <c r="VV435" s="122"/>
      <c r="VW435" s="122"/>
      <c r="VX435" s="122"/>
      <c r="VY435" s="122"/>
      <c r="VZ435" s="122"/>
      <c r="WA435" s="122"/>
      <c r="WB435" s="122"/>
      <c r="WC435" s="122"/>
      <c r="WD435" s="122"/>
      <c r="WE435" s="122"/>
      <c r="WF435" s="122"/>
      <c r="WG435" s="122"/>
      <c r="WH435" s="122"/>
      <c r="WI435" s="122"/>
      <c r="WJ435" s="122"/>
      <c r="WK435" s="122"/>
      <c r="WL435" s="122"/>
      <c r="WM435" s="122"/>
      <c r="WN435" s="122"/>
      <c r="WO435" s="122"/>
      <c r="WP435" s="122"/>
      <c r="WQ435" s="122"/>
      <c r="WR435" s="122"/>
      <c r="WS435" s="122"/>
      <c r="WT435" s="122"/>
      <c r="WU435" s="122"/>
      <c r="WV435" s="122"/>
      <c r="WW435" s="122"/>
      <c r="WX435" s="122"/>
      <c r="WY435" s="122"/>
      <c r="WZ435" s="122"/>
      <c r="XA435" s="122"/>
      <c r="XB435" s="122"/>
      <c r="XC435" s="122"/>
      <c r="XD435" s="122"/>
      <c r="XE435" s="122"/>
      <c r="XF435" s="122"/>
      <c r="XG435" s="122"/>
      <c r="XH435" s="122"/>
      <c r="XI435" s="122"/>
      <c r="XJ435" s="122"/>
      <c r="XK435" s="122"/>
      <c r="XL435" s="122"/>
      <c r="XM435" s="122"/>
      <c r="XN435" s="122"/>
      <c r="XO435" s="122"/>
      <c r="XP435" s="122"/>
      <c r="XQ435" s="122"/>
      <c r="XR435" s="122"/>
      <c r="XS435" s="122"/>
      <c r="XT435" s="122"/>
      <c r="XU435" s="122"/>
      <c r="XV435" s="122"/>
      <c r="XW435" s="122"/>
      <c r="XX435" s="122"/>
      <c r="XY435" s="122"/>
      <c r="XZ435" s="122"/>
      <c r="YA435" s="122"/>
      <c r="YB435" s="122"/>
      <c r="YC435" s="122"/>
      <c r="YD435" s="122"/>
      <c r="YE435" s="122"/>
      <c r="YF435" s="122"/>
      <c r="YG435" s="122"/>
      <c r="YH435" s="122"/>
      <c r="YI435" s="122"/>
      <c r="YJ435" s="122"/>
      <c r="YK435" s="122"/>
      <c r="YL435" s="122"/>
      <c r="YM435" s="122"/>
      <c r="YN435" s="122"/>
      <c r="YO435" s="122"/>
      <c r="YP435" s="122"/>
      <c r="YQ435" s="122"/>
      <c r="YR435" s="122"/>
      <c r="YS435" s="122"/>
      <c r="YT435" s="122"/>
      <c r="YU435" s="122"/>
      <c r="YV435" s="122"/>
      <c r="YW435" s="122"/>
      <c r="YX435" s="122"/>
      <c r="YY435" s="122"/>
      <c r="YZ435" s="122"/>
      <c r="ZA435" s="122"/>
      <c r="ZB435" s="122"/>
      <c r="ZC435" s="122"/>
      <c r="ZD435" s="122"/>
      <c r="ZE435" s="122"/>
      <c r="ZF435" s="122"/>
      <c r="ZG435" s="122"/>
      <c r="ZH435" s="122"/>
      <c r="ZI435" s="122"/>
      <c r="ZJ435" s="122"/>
      <c r="ZK435" s="122"/>
      <c r="ZL435" s="122"/>
      <c r="ZM435" s="122"/>
      <c r="ZN435" s="122"/>
      <c r="ZO435" s="122"/>
      <c r="ZP435" s="122"/>
      <c r="ZQ435" s="122"/>
      <c r="ZR435" s="122"/>
      <c r="ZS435" s="122"/>
      <c r="ZT435" s="122"/>
      <c r="ZU435" s="122"/>
      <c r="ZV435" s="122"/>
      <c r="ZW435" s="122"/>
      <c r="ZX435" s="122"/>
      <c r="ZY435" s="122"/>
      <c r="ZZ435" s="122"/>
      <c r="AAA435" s="122"/>
      <c r="AAB435" s="122"/>
      <c r="AAC435" s="122"/>
      <c r="AAD435" s="122"/>
      <c r="AAE435" s="122"/>
      <c r="AAF435" s="122"/>
      <c r="AAG435" s="122"/>
      <c r="AAH435" s="122"/>
      <c r="AAI435" s="122"/>
      <c r="AAJ435" s="122"/>
      <c r="AAK435" s="122"/>
      <c r="AAL435" s="122"/>
      <c r="AAM435" s="122"/>
      <c r="AAN435" s="122"/>
      <c r="AAO435" s="122"/>
      <c r="AAP435" s="122"/>
      <c r="AAQ435" s="122"/>
      <c r="AAR435" s="122"/>
      <c r="AAS435" s="122"/>
      <c r="AAT435" s="122"/>
      <c r="AAU435" s="122"/>
      <c r="AAV435" s="122"/>
      <c r="AAW435" s="122"/>
      <c r="AAX435" s="122"/>
      <c r="AAY435" s="122"/>
      <c r="AAZ435" s="122"/>
      <c r="ABA435" s="122"/>
      <c r="ABB435" s="122"/>
      <c r="ABC435" s="122"/>
      <c r="ABD435" s="122"/>
      <c r="ABE435" s="122"/>
      <c r="ABF435" s="122"/>
      <c r="ABG435" s="122"/>
      <c r="ABH435" s="122"/>
      <c r="ABI435" s="122"/>
      <c r="ABJ435" s="122"/>
      <c r="ABK435" s="122"/>
      <c r="ABL435" s="122"/>
      <c r="ABM435" s="122"/>
      <c r="ABN435" s="122"/>
      <c r="ABO435" s="122"/>
      <c r="ABP435" s="122"/>
      <c r="ABQ435" s="122"/>
      <c r="ABR435" s="122"/>
      <c r="ABS435" s="122"/>
      <c r="ABT435" s="122"/>
      <c r="ABU435" s="122"/>
      <c r="ABV435" s="122"/>
      <c r="ABW435" s="122"/>
      <c r="ABX435" s="122"/>
      <c r="ABY435" s="122"/>
      <c r="ABZ435" s="122"/>
      <c r="ACA435" s="122"/>
      <c r="ACB435" s="122"/>
      <c r="ACC435" s="122"/>
      <c r="ACD435" s="122"/>
      <c r="ACE435" s="122"/>
      <c r="ACF435" s="122"/>
      <c r="ACG435" s="122"/>
      <c r="ACH435" s="122"/>
      <c r="ACI435" s="122"/>
      <c r="ACJ435" s="122"/>
      <c r="ACK435" s="122"/>
      <c r="ACL435" s="122"/>
      <c r="ACM435" s="122"/>
      <c r="ACN435" s="122"/>
      <c r="ACO435" s="122"/>
      <c r="ACP435" s="122"/>
      <c r="ACQ435" s="122"/>
      <c r="ACR435" s="122"/>
      <c r="ACS435" s="122"/>
      <c r="ACT435" s="122"/>
      <c r="ACU435" s="122"/>
      <c r="ACV435" s="122"/>
      <c r="ACW435" s="122"/>
      <c r="ACX435" s="122"/>
      <c r="ACY435" s="122"/>
      <c r="ACZ435" s="122"/>
      <c r="ADA435" s="122"/>
    </row>
    <row r="436" spans="1:781" ht="15" customHeight="1" x14ac:dyDescent="0.3">
      <c r="A436" s="208"/>
      <c r="B436" s="213"/>
      <c r="C436" s="254"/>
      <c r="D436" s="216"/>
      <c r="E436" s="211"/>
      <c r="F436" s="217"/>
      <c r="G436" s="210"/>
      <c r="H436" s="217"/>
      <c r="I436" s="218"/>
      <c r="J436" s="264"/>
      <c r="K436" s="208"/>
      <c r="L436" s="209"/>
      <c r="M436" s="210"/>
      <c r="N436" s="211"/>
      <c r="O436" s="216"/>
      <c r="P436" s="213"/>
      <c r="Q436" s="253"/>
      <c r="R436" s="249"/>
      <c r="S436" s="238" t="s">
        <v>1165</v>
      </c>
      <c r="T436" s="229" t="s">
        <v>1166</v>
      </c>
      <c r="U436" s="229"/>
      <c r="V436" s="261"/>
      <c r="W436" s="261"/>
      <c r="X436" s="261"/>
      <c r="Y436" s="261"/>
      <c r="Z436" s="261"/>
      <c r="AA436" s="261"/>
      <c r="AB436" s="262"/>
      <c r="AC436" s="263"/>
      <c r="AD436" s="263"/>
      <c r="AE436" s="263"/>
      <c r="AF436" s="263"/>
      <c r="AG436" s="263"/>
      <c r="AH436" s="263"/>
      <c r="AI436" s="263"/>
      <c r="AJ436" s="263"/>
      <c r="AK436" s="263"/>
      <c r="AL436" s="263"/>
      <c r="AM436" s="263"/>
      <c r="AN436" s="263"/>
      <c r="AO436" s="263"/>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2"/>
      <c r="EI436" s="122"/>
      <c r="EJ436" s="122"/>
      <c r="EK436" s="122"/>
      <c r="EL436" s="122"/>
      <c r="EM436" s="122"/>
      <c r="EN436" s="122"/>
      <c r="EO436" s="122"/>
      <c r="EP436" s="122"/>
      <c r="EQ436" s="122"/>
      <c r="ER436" s="122"/>
      <c r="ES436" s="122"/>
      <c r="ET436" s="122"/>
      <c r="EU436" s="122"/>
      <c r="EV436" s="122"/>
      <c r="EW436" s="122"/>
      <c r="EX436" s="122"/>
      <c r="EY436" s="122"/>
      <c r="EZ436" s="122"/>
      <c r="FA436" s="122"/>
      <c r="FB436" s="122"/>
      <c r="FC436" s="122"/>
      <c r="FD436" s="122"/>
      <c r="FE436" s="122"/>
      <c r="FF436" s="122"/>
      <c r="FG436" s="122"/>
      <c r="FH436" s="122"/>
      <c r="FI436" s="122"/>
      <c r="FJ436" s="122"/>
      <c r="FK436" s="122"/>
      <c r="FL436" s="122"/>
      <c r="FM436" s="122"/>
      <c r="FN436" s="122"/>
      <c r="FO436" s="122"/>
      <c r="FP436" s="122"/>
      <c r="FQ436" s="122"/>
      <c r="FR436" s="122"/>
      <c r="FS436" s="122"/>
      <c r="FT436" s="122"/>
      <c r="FU436" s="122"/>
      <c r="FV436" s="122"/>
      <c r="FW436" s="122"/>
      <c r="FX436" s="122"/>
      <c r="FY436" s="122"/>
      <c r="FZ436" s="122"/>
      <c r="GA436" s="122"/>
      <c r="GB436" s="122"/>
      <c r="GC436" s="122"/>
      <c r="GD436" s="122"/>
      <c r="GE436" s="122"/>
      <c r="GF436" s="122"/>
      <c r="GG436" s="122"/>
      <c r="GH436" s="122"/>
      <c r="GI436" s="122"/>
      <c r="GJ436" s="122"/>
      <c r="GK436" s="122"/>
      <c r="GL436" s="122"/>
      <c r="GM436" s="122"/>
      <c r="GN436" s="122"/>
      <c r="GO436" s="122"/>
      <c r="GP436" s="122"/>
      <c r="GQ436" s="122"/>
      <c r="GR436" s="122"/>
      <c r="GS436" s="122"/>
      <c r="GT436" s="122"/>
      <c r="GU436" s="122"/>
      <c r="GV436" s="122"/>
      <c r="GW436" s="122"/>
      <c r="GX436" s="122"/>
      <c r="GY436" s="122"/>
      <c r="GZ436" s="122"/>
      <c r="HA436" s="122"/>
      <c r="HB436" s="122"/>
      <c r="HC436" s="122"/>
      <c r="HD436" s="122"/>
      <c r="HE436" s="122"/>
      <c r="HF436" s="122"/>
      <c r="HG436" s="122"/>
      <c r="HH436" s="122"/>
      <c r="HI436" s="122"/>
      <c r="HJ436" s="122"/>
      <c r="HK436" s="122"/>
      <c r="HL436" s="122"/>
      <c r="HM436" s="122"/>
      <c r="HN436" s="122"/>
      <c r="HO436" s="122"/>
      <c r="HP436" s="122"/>
      <c r="HQ436" s="122"/>
      <c r="HR436" s="122"/>
      <c r="HS436" s="122"/>
      <c r="HT436" s="122"/>
      <c r="HU436" s="122"/>
      <c r="HV436" s="122"/>
      <c r="HW436" s="122"/>
      <c r="HX436" s="122"/>
      <c r="HY436" s="122"/>
      <c r="HZ436" s="122"/>
      <c r="IA436" s="122"/>
      <c r="IB436" s="122"/>
      <c r="IC436" s="122"/>
      <c r="ID436" s="122"/>
      <c r="IE436" s="122"/>
      <c r="IF436" s="122"/>
      <c r="IG436" s="122"/>
      <c r="IH436" s="122"/>
      <c r="II436" s="122"/>
      <c r="IJ436" s="122"/>
      <c r="IK436" s="122"/>
      <c r="IL436" s="122"/>
      <c r="IM436" s="122"/>
      <c r="IN436" s="122"/>
      <c r="IO436" s="122"/>
      <c r="IP436" s="122"/>
      <c r="IQ436" s="122"/>
      <c r="IR436" s="122"/>
      <c r="IS436" s="122"/>
      <c r="IT436" s="122"/>
      <c r="IU436" s="122"/>
      <c r="IV436" s="122"/>
      <c r="IW436" s="122"/>
      <c r="IX436" s="122"/>
      <c r="IY436" s="122"/>
      <c r="IZ436" s="122"/>
      <c r="JA436" s="122"/>
      <c r="JB436" s="122"/>
      <c r="JC436" s="122"/>
      <c r="JD436" s="122"/>
      <c r="JE436" s="122"/>
      <c r="JF436" s="122"/>
      <c r="JG436" s="122"/>
      <c r="JH436" s="122"/>
      <c r="JI436" s="122"/>
      <c r="JJ436" s="122"/>
      <c r="JK436" s="122"/>
      <c r="JL436" s="122"/>
      <c r="JM436" s="122"/>
      <c r="JN436" s="122"/>
      <c r="JO436" s="122"/>
      <c r="JP436" s="122"/>
      <c r="JQ436" s="122"/>
      <c r="JR436" s="122"/>
      <c r="JS436" s="122"/>
      <c r="JT436" s="122"/>
      <c r="JU436" s="122"/>
      <c r="JV436" s="122"/>
      <c r="JW436" s="122"/>
      <c r="JX436" s="122"/>
      <c r="JY436" s="122"/>
      <c r="JZ436" s="122"/>
      <c r="KA436" s="122"/>
      <c r="KB436" s="122"/>
      <c r="KC436" s="122"/>
      <c r="KD436" s="122"/>
      <c r="KE436" s="122"/>
      <c r="KF436" s="122"/>
      <c r="KG436" s="122"/>
      <c r="KH436" s="122"/>
      <c r="KI436" s="122"/>
      <c r="KJ436" s="122"/>
      <c r="KK436" s="122"/>
      <c r="KL436" s="122"/>
      <c r="KM436" s="122"/>
      <c r="KN436" s="122"/>
      <c r="KO436" s="122"/>
      <c r="KP436" s="122"/>
      <c r="KQ436" s="122"/>
      <c r="KR436" s="122"/>
      <c r="KS436" s="122"/>
      <c r="KT436" s="122"/>
      <c r="KU436" s="122"/>
      <c r="KV436" s="122"/>
      <c r="KW436" s="122"/>
      <c r="KX436" s="122"/>
      <c r="KY436" s="122"/>
      <c r="KZ436" s="122"/>
      <c r="LA436" s="122"/>
      <c r="LB436" s="122"/>
      <c r="LC436" s="122"/>
      <c r="LD436" s="122"/>
      <c r="LE436" s="122"/>
      <c r="LF436" s="122"/>
      <c r="LG436" s="122"/>
      <c r="LH436" s="122"/>
      <c r="LI436" s="122"/>
      <c r="LJ436" s="122"/>
      <c r="LK436" s="122"/>
      <c r="LL436" s="122"/>
      <c r="LM436" s="122"/>
      <c r="LN436" s="122"/>
      <c r="LO436" s="122"/>
      <c r="LP436" s="122"/>
      <c r="LQ436" s="122"/>
      <c r="LR436" s="122"/>
      <c r="LS436" s="122"/>
      <c r="LT436" s="122"/>
      <c r="LU436" s="122"/>
      <c r="LV436" s="122"/>
      <c r="LW436" s="122"/>
      <c r="LX436" s="122"/>
      <c r="LY436" s="122"/>
      <c r="LZ436" s="122"/>
      <c r="MA436" s="122"/>
      <c r="MB436" s="122"/>
      <c r="MC436" s="122"/>
      <c r="MD436" s="122"/>
      <c r="ME436" s="122"/>
      <c r="MF436" s="122"/>
      <c r="MG436" s="122"/>
      <c r="MH436" s="122"/>
      <c r="MI436" s="122"/>
      <c r="MJ436" s="122"/>
      <c r="MK436" s="122"/>
      <c r="ML436" s="122"/>
      <c r="MM436" s="122"/>
      <c r="MN436" s="122"/>
      <c r="MO436" s="122"/>
      <c r="MP436" s="122"/>
      <c r="MQ436" s="122"/>
      <c r="MR436" s="122"/>
      <c r="MS436" s="122"/>
      <c r="MT436" s="122"/>
      <c r="MU436" s="122"/>
      <c r="MV436" s="122"/>
      <c r="MW436" s="122"/>
      <c r="MX436" s="122"/>
      <c r="MY436" s="122"/>
      <c r="MZ436" s="122"/>
      <c r="NA436" s="122"/>
      <c r="NB436" s="122"/>
      <c r="NC436" s="122"/>
      <c r="ND436" s="122"/>
      <c r="NE436" s="122"/>
      <c r="NF436" s="122"/>
      <c r="NG436" s="122"/>
      <c r="NH436" s="122"/>
      <c r="NI436" s="122"/>
      <c r="NJ436" s="122"/>
      <c r="NK436" s="122"/>
      <c r="NL436" s="122"/>
      <c r="NM436" s="122"/>
      <c r="NN436" s="122"/>
      <c r="NO436" s="122"/>
      <c r="NP436" s="122"/>
      <c r="NQ436" s="122"/>
      <c r="NR436" s="122"/>
      <c r="NS436" s="122"/>
      <c r="NT436" s="122"/>
      <c r="NU436" s="122"/>
      <c r="NV436" s="122"/>
      <c r="NW436" s="122"/>
      <c r="NX436" s="122"/>
      <c r="NY436" s="122"/>
      <c r="NZ436" s="122"/>
      <c r="OA436" s="122"/>
      <c r="OB436" s="122"/>
      <c r="OC436" s="122"/>
      <c r="OD436" s="122"/>
      <c r="OE436" s="122"/>
      <c r="OF436" s="122"/>
      <c r="OG436" s="122"/>
      <c r="OH436" s="122"/>
      <c r="OI436" s="122"/>
      <c r="OJ436" s="122"/>
      <c r="OK436" s="122"/>
      <c r="OL436" s="122"/>
      <c r="OM436" s="122"/>
      <c r="ON436" s="122"/>
      <c r="OO436" s="122"/>
      <c r="OP436" s="122"/>
      <c r="OQ436" s="122"/>
      <c r="OR436" s="122"/>
      <c r="OS436" s="122"/>
      <c r="OT436" s="122"/>
      <c r="OU436" s="122"/>
      <c r="OV436" s="122"/>
      <c r="OW436" s="122"/>
      <c r="OX436" s="122"/>
      <c r="OY436" s="122"/>
      <c r="OZ436" s="122"/>
      <c r="PA436" s="122"/>
      <c r="PB436" s="122"/>
      <c r="PC436" s="122"/>
      <c r="PD436" s="122"/>
      <c r="PE436" s="122"/>
      <c r="PF436" s="122"/>
      <c r="PG436" s="122"/>
      <c r="PH436" s="122"/>
      <c r="PI436" s="122"/>
      <c r="PJ436" s="122"/>
      <c r="PK436" s="122"/>
      <c r="PL436" s="122"/>
      <c r="PM436" s="122"/>
      <c r="PN436" s="122"/>
      <c r="PO436" s="122"/>
      <c r="PP436" s="122"/>
      <c r="PQ436" s="122"/>
      <c r="PR436" s="122"/>
      <c r="PS436" s="122"/>
      <c r="PT436" s="122"/>
      <c r="PU436" s="122"/>
      <c r="PV436" s="122"/>
      <c r="PW436" s="122"/>
      <c r="PX436" s="122"/>
      <c r="PY436" s="122"/>
      <c r="PZ436" s="122"/>
      <c r="QA436" s="122"/>
      <c r="QB436" s="122"/>
      <c r="QC436" s="122"/>
      <c r="QD436" s="122"/>
      <c r="QE436" s="122"/>
      <c r="QF436" s="122"/>
      <c r="QG436" s="122"/>
      <c r="QH436" s="122"/>
      <c r="QI436" s="122"/>
      <c r="QJ436" s="122"/>
      <c r="QK436" s="122"/>
      <c r="QL436" s="122"/>
      <c r="QM436" s="122"/>
      <c r="QN436" s="122"/>
      <c r="QO436" s="122"/>
      <c r="QP436" s="122"/>
      <c r="QQ436" s="122"/>
      <c r="QR436" s="122"/>
      <c r="QS436" s="122"/>
      <c r="QT436" s="122"/>
      <c r="QU436" s="122"/>
      <c r="QV436" s="122"/>
      <c r="QW436" s="122"/>
      <c r="QX436" s="122"/>
      <c r="QY436" s="122"/>
      <c r="QZ436" s="122"/>
      <c r="RA436" s="122"/>
      <c r="RB436" s="122"/>
      <c r="RC436" s="122"/>
      <c r="RD436" s="122"/>
      <c r="RE436" s="122"/>
      <c r="RF436" s="122"/>
      <c r="RG436" s="122"/>
      <c r="RH436" s="122"/>
      <c r="RI436" s="122"/>
      <c r="RJ436" s="122"/>
      <c r="RK436" s="122"/>
      <c r="RL436" s="122"/>
      <c r="RM436" s="122"/>
      <c r="RN436" s="122"/>
      <c r="RO436" s="122"/>
      <c r="RP436" s="122"/>
      <c r="RQ436" s="122"/>
      <c r="RR436" s="122"/>
      <c r="RS436" s="122"/>
      <c r="RT436" s="122"/>
      <c r="RU436" s="122"/>
      <c r="RV436" s="122"/>
      <c r="RW436" s="122"/>
      <c r="RX436" s="122"/>
      <c r="RY436" s="122"/>
      <c r="RZ436" s="122"/>
      <c r="SA436" s="122"/>
      <c r="SB436" s="122"/>
      <c r="SC436" s="122"/>
      <c r="SD436" s="122"/>
      <c r="SE436" s="122"/>
      <c r="SF436" s="122"/>
      <c r="SG436" s="122"/>
      <c r="SH436" s="122"/>
      <c r="SI436" s="122"/>
      <c r="SJ436" s="122"/>
      <c r="SK436" s="122"/>
      <c r="SL436" s="122"/>
      <c r="SM436" s="122"/>
      <c r="SN436" s="122"/>
      <c r="SO436" s="122"/>
      <c r="SP436" s="122"/>
      <c r="SQ436" s="122"/>
      <c r="SR436" s="122"/>
      <c r="SS436" s="122"/>
      <c r="ST436" s="122"/>
      <c r="SU436" s="122"/>
      <c r="SV436" s="122"/>
      <c r="SW436" s="122"/>
      <c r="SX436" s="122"/>
      <c r="SY436" s="122"/>
      <c r="SZ436" s="122"/>
      <c r="TA436" s="122"/>
      <c r="TB436" s="122"/>
      <c r="TC436" s="122"/>
      <c r="TD436" s="122"/>
      <c r="TE436" s="122"/>
      <c r="TF436" s="122"/>
      <c r="TG436" s="122"/>
      <c r="TH436" s="122"/>
      <c r="TI436" s="122"/>
      <c r="TJ436" s="122"/>
      <c r="TK436" s="122"/>
      <c r="TL436" s="122"/>
      <c r="TM436" s="122"/>
      <c r="TN436" s="122"/>
      <c r="TO436" s="122"/>
      <c r="TP436" s="122"/>
      <c r="TQ436" s="122"/>
      <c r="TR436" s="122"/>
      <c r="TS436" s="122"/>
      <c r="TT436" s="122"/>
      <c r="TU436" s="122"/>
      <c r="TV436" s="122"/>
      <c r="TW436" s="122"/>
      <c r="TX436" s="122"/>
      <c r="TY436" s="122"/>
      <c r="TZ436" s="122"/>
      <c r="UA436" s="122"/>
      <c r="UB436" s="122"/>
      <c r="UC436" s="122"/>
      <c r="UD436" s="122"/>
      <c r="UE436" s="122"/>
      <c r="UF436" s="122"/>
      <c r="UG436" s="122"/>
      <c r="UH436" s="122"/>
      <c r="UI436" s="122"/>
      <c r="UJ436" s="122"/>
      <c r="UK436" s="122"/>
      <c r="UL436" s="122"/>
      <c r="UM436" s="122"/>
      <c r="UN436" s="122"/>
      <c r="UO436" s="122"/>
      <c r="UP436" s="122"/>
      <c r="UQ436" s="122"/>
      <c r="UR436" s="122"/>
      <c r="US436" s="122"/>
      <c r="UT436" s="122"/>
      <c r="UU436" s="122"/>
      <c r="UV436" s="122"/>
      <c r="UW436" s="122"/>
      <c r="UX436" s="122"/>
      <c r="UY436" s="122"/>
      <c r="UZ436" s="122"/>
      <c r="VA436" s="122"/>
      <c r="VB436" s="122"/>
      <c r="VC436" s="122"/>
      <c r="VD436" s="122"/>
      <c r="VE436" s="122"/>
      <c r="VF436" s="122"/>
      <c r="VG436" s="122"/>
      <c r="VH436" s="122"/>
      <c r="VI436" s="122"/>
      <c r="VJ436" s="122"/>
      <c r="VK436" s="122"/>
      <c r="VL436" s="122"/>
      <c r="VM436" s="122"/>
      <c r="VN436" s="122"/>
      <c r="VO436" s="122"/>
      <c r="VP436" s="122"/>
      <c r="VQ436" s="122"/>
      <c r="VR436" s="122"/>
      <c r="VS436" s="122"/>
      <c r="VT436" s="122"/>
      <c r="VU436" s="122"/>
      <c r="VV436" s="122"/>
      <c r="VW436" s="122"/>
      <c r="VX436" s="122"/>
      <c r="VY436" s="122"/>
      <c r="VZ436" s="122"/>
      <c r="WA436" s="122"/>
      <c r="WB436" s="122"/>
      <c r="WC436" s="122"/>
      <c r="WD436" s="122"/>
      <c r="WE436" s="122"/>
      <c r="WF436" s="122"/>
      <c r="WG436" s="122"/>
      <c r="WH436" s="122"/>
      <c r="WI436" s="122"/>
      <c r="WJ436" s="122"/>
      <c r="WK436" s="122"/>
      <c r="WL436" s="122"/>
      <c r="WM436" s="122"/>
      <c r="WN436" s="122"/>
      <c r="WO436" s="122"/>
      <c r="WP436" s="122"/>
      <c r="WQ436" s="122"/>
      <c r="WR436" s="122"/>
      <c r="WS436" s="122"/>
      <c r="WT436" s="122"/>
      <c r="WU436" s="122"/>
      <c r="WV436" s="122"/>
      <c r="WW436" s="122"/>
      <c r="WX436" s="122"/>
      <c r="WY436" s="122"/>
      <c r="WZ436" s="122"/>
      <c r="XA436" s="122"/>
      <c r="XB436" s="122"/>
      <c r="XC436" s="122"/>
      <c r="XD436" s="122"/>
      <c r="XE436" s="122"/>
      <c r="XF436" s="122"/>
      <c r="XG436" s="122"/>
      <c r="XH436" s="122"/>
      <c r="XI436" s="122"/>
      <c r="XJ436" s="122"/>
      <c r="XK436" s="122"/>
      <c r="XL436" s="122"/>
      <c r="XM436" s="122"/>
      <c r="XN436" s="122"/>
      <c r="XO436" s="122"/>
      <c r="XP436" s="122"/>
      <c r="XQ436" s="122"/>
      <c r="XR436" s="122"/>
      <c r="XS436" s="122"/>
      <c r="XT436" s="122"/>
      <c r="XU436" s="122"/>
      <c r="XV436" s="122"/>
      <c r="XW436" s="122"/>
      <c r="XX436" s="122"/>
      <c r="XY436" s="122"/>
      <c r="XZ436" s="122"/>
      <c r="YA436" s="122"/>
      <c r="YB436" s="122"/>
      <c r="YC436" s="122"/>
      <c r="YD436" s="122"/>
      <c r="YE436" s="122"/>
      <c r="YF436" s="122"/>
      <c r="YG436" s="122"/>
      <c r="YH436" s="122"/>
      <c r="YI436" s="122"/>
      <c r="YJ436" s="122"/>
      <c r="YK436" s="122"/>
      <c r="YL436" s="122"/>
      <c r="YM436" s="122"/>
      <c r="YN436" s="122"/>
      <c r="YO436" s="122"/>
      <c r="YP436" s="122"/>
      <c r="YQ436" s="122"/>
      <c r="YR436" s="122"/>
      <c r="YS436" s="122"/>
      <c r="YT436" s="122"/>
      <c r="YU436" s="122"/>
      <c r="YV436" s="122"/>
      <c r="YW436" s="122"/>
      <c r="YX436" s="122"/>
      <c r="YY436" s="122"/>
      <c r="YZ436" s="122"/>
      <c r="ZA436" s="122"/>
      <c r="ZB436" s="122"/>
      <c r="ZC436" s="122"/>
      <c r="ZD436" s="122"/>
      <c r="ZE436" s="122"/>
      <c r="ZF436" s="122"/>
      <c r="ZG436" s="122"/>
      <c r="ZH436" s="122"/>
      <c r="ZI436" s="122"/>
      <c r="ZJ436" s="122"/>
      <c r="ZK436" s="122"/>
      <c r="ZL436" s="122"/>
      <c r="ZM436" s="122"/>
      <c r="ZN436" s="122"/>
      <c r="ZO436" s="122"/>
      <c r="ZP436" s="122"/>
      <c r="ZQ436" s="122"/>
      <c r="ZR436" s="122"/>
      <c r="ZS436" s="122"/>
      <c r="ZT436" s="122"/>
      <c r="ZU436" s="122"/>
      <c r="ZV436" s="122"/>
      <c r="ZW436" s="122"/>
      <c r="ZX436" s="122"/>
      <c r="ZY436" s="122"/>
      <c r="ZZ436" s="122"/>
      <c r="AAA436" s="122"/>
      <c r="AAB436" s="122"/>
      <c r="AAC436" s="122"/>
      <c r="AAD436" s="122"/>
      <c r="AAE436" s="122"/>
      <c r="AAF436" s="122"/>
      <c r="AAG436" s="122"/>
      <c r="AAH436" s="122"/>
      <c r="AAI436" s="122"/>
      <c r="AAJ436" s="122"/>
      <c r="AAK436" s="122"/>
      <c r="AAL436" s="122"/>
      <c r="AAM436" s="122"/>
      <c r="AAN436" s="122"/>
      <c r="AAO436" s="122"/>
      <c r="AAP436" s="122"/>
      <c r="AAQ436" s="122"/>
      <c r="AAR436" s="122"/>
      <c r="AAS436" s="122"/>
      <c r="AAT436" s="122"/>
      <c r="AAU436" s="122"/>
      <c r="AAV436" s="122"/>
      <c r="AAW436" s="122"/>
      <c r="AAX436" s="122"/>
      <c r="AAY436" s="122"/>
      <c r="AAZ436" s="122"/>
      <c r="ABA436" s="122"/>
      <c r="ABB436" s="122"/>
      <c r="ABC436" s="122"/>
      <c r="ABD436" s="122"/>
      <c r="ABE436" s="122"/>
      <c r="ABF436" s="122"/>
      <c r="ABG436" s="122"/>
      <c r="ABH436" s="122"/>
      <c r="ABI436" s="122"/>
      <c r="ABJ436" s="122"/>
      <c r="ABK436" s="122"/>
      <c r="ABL436" s="122"/>
      <c r="ABM436" s="122"/>
      <c r="ABN436" s="122"/>
      <c r="ABO436" s="122"/>
      <c r="ABP436" s="122"/>
      <c r="ABQ436" s="122"/>
      <c r="ABR436" s="122"/>
      <c r="ABS436" s="122"/>
      <c r="ABT436" s="122"/>
      <c r="ABU436" s="122"/>
      <c r="ABV436" s="122"/>
      <c r="ABW436" s="122"/>
      <c r="ABX436" s="122"/>
      <c r="ABY436" s="122"/>
      <c r="ABZ436" s="122"/>
      <c r="ACA436" s="122"/>
      <c r="ACB436" s="122"/>
      <c r="ACC436" s="122"/>
      <c r="ACD436" s="122"/>
      <c r="ACE436" s="122"/>
      <c r="ACF436" s="122"/>
      <c r="ACG436" s="122"/>
      <c r="ACH436" s="122"/>
      <c r="ACI436" s="122"/>
      <c r="ACJ436" s="122"/>
      <c r="ACK436" s="122"/>
      <c r="ACL436" s="122"/>
      <c r="ACM436" s="122"/>
      <c r="ACN436" s="122"/>
      <c r="ACO436" s="122"/>
      <c r="ACP436" s="122"/>
      <c r="ACQ436" s="122"/>
      <c r="ACR436" s="122"/>
      <c r="ACS436" s="122"/>
      <c r="ACT436" s="122"/>
      <c r="ACU436" s="122"/>
      <c r="ACV436" s="122"/>
      <c r="ACW436" s="122"/>
      <c r="ACX436" s="122"/>
      <c r="ACY436" s="122"/>
      <c r="ACZ436" s="122"/>
      <c r="ADA436" s="122"/>
    </row>
    <row r="437" spans="1:781" ht="15" customHeight="1" x14ac:dyDescent="0.3">
      <c r="A437" s="208"/>
      <c r="B437" s="213"/>
      <c r="C437" s="254"/>
      <c r="D437" s="216"/>
      <c r="E437" s="211"/>
      <c r="F437" s="217"/>
      <c r="G437" s="210"/>
      <c r="H437" s="217"/>
      <c r="I437" s="218"/>
      <c r="J437" s="264"/>
      <c r="K437" s="208"/>
      <c r="L437" s="209"/>
      <c r="M437" s="210"/>
      <c r="N437" s="211"/>
      <c r="O437" s="216"/>
      <c r="P437" s="213"/>
      <c r="Q437" s="253"/>
      <c r="R437" s="253"/>
      <c r="S437" s="260"/>
      <c r="T437" s="229"/>
      <c r="U437" s="229"/>
      <c r="V437" s="261"/>
      <c r="W437" s="261"/>
      <c r="X437" s="261"/>
      <c r="Y437" s="261"/>
      <c r="Z437" s="261"/>
      <c r="AA437" s="261"/>
      <c r="AB437" s="262"/>
      <c r="AC437" s="263"/>
      <c r="AD437" s="263"/>
      <c r="AE437" s="263"/>
      <c r="AF437" s="263"/>
      <c r="AG437" s="263"/>
      <c r="AH437" s="263"/>
      <c r="AI437" s="263"/>
      <c r="AJ437" s="263"/>
      <c r="AK437" s="263"/>
      <c r="AL437" s="263"/>
      <c r="AM437" s="263"/>
      <c r="AN437" s="263"/>
      <c r="AO437" s="263"/>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2"/>
      <c r="EI437" s="122"/>
      <c r="EJ437" s="122"/>
      <c r="EK437" s="122"/>
      <c r="EL437" s="122"/>
      <c r="EM437" s="122"/>
      <c r="EN437" s="122"/>
      <c r="EO437" s="122"/>
      <c r="EP437" s="122"/>
      <c r="EQ437" s="122"/>
      <c r="ER437" s="122"/>
      <c r="ES437" s="122"/>
      <c r="ET437" s="122"/>
      <c r="EU437" s="122"/>
      <c r="EV437" s="122"/>
      <c r="EW437" s="122"/>
      <c r="EX437" s="122"/>
      <c r="EY437" s="122"/>
      <c r="EZ437" s="122"/>
      <c r="FA437" s="122"/>
      <c r="FB437" s="122"/>
      <c r="FC437" s="122"/>
      <c r="FD437" s="122"/>
      <c r="FE437" s="122"/>
      <c r="FF437" s="122"/>
      <c r="FG437" s="122"/>
      <c r="FH437" s="122"/>
      <c r="FI437" s="122"/>
      <c r="FJ437" s="122"/>
      <c r="FK437" s="122"/>
      <c r="FL437" s="122"/>
      <c r="FM437" s="122"/>
      <c r="FN437" s="122"/>
      <c r="FO437" s="122"/>
      <c r="FP437" s="122"/>
      <c r="FQ437" s="122"/>
      <c r="FR437" s="122"/>
      <c r="FS437" s="122"/>
      <c r="FT437" s="122"/>
      <c r="FU437" s="122"/>
      <c r="FV437" s="122"/>
      <c r="FW437" s="122"/>
      <c r="FX437" s="122"/>
      <c r="FY437" s="122"/>
      <c r="FZ437" s="122"/>
      <c r="GA437" s="122"/>
      <c r="GB437" s="122"/>
      <c r="GC437" s="122"/>
      <c r="GD437" s="122"/>
      <c r="GE437" s="122"/>
      <c r="GF437" s="122"/>
      <c r="GG437" s="122"/>
      <c r="GH437" s="122"/>
      <c r="GI437" s="122"/>
      <c r="GJ437" s="122"/>
      <c r="GK437" s="122"/>
      <c r="GL437" s="122"/>
      <c r="GM437" s="122"/>
      <c r="GN437" s="122"/>
      <c r="GO437" s="122"/>
      <c r="GP437" s="122"/>
      <c r="GQ437" s="122"/>
      <c r="GR437" s="122"/>
      <c r="GS437" s="122"/>
      <c r="GT437" s="122"/>
      <c r="GU437" s="122"/>
      <c r="GV437" s="122"/>
      <c r="GW437" s="122"/>
      <c r="GX437" s="122"/>
      <c r="GY437" s="122"/>
      <c r="GZ437" s="122"/>
      <c r="HA437" s="122"/>
      <c r="HB437" s="122"/>
      <c r="HC437" s="122"/>
      <c r="HD437" s="122"/>
      <c r="HE437" s="122"/>
      <c r="HF437" s="122"/>
      <c r="HG437" s="122"/>
      <c r="HH437" s="122"/>
      <c r="HI437" s="122"/>
      <c r="HJ437" s="122"/>
      <c r="HK437" s="122"/>
      <c r="HL437" s="122"/>
      <c r="HM437" s="122"/>
      <c r="HN437" s="122"/>
      <c r="HO437" s="122"/>
      <c r="HP437" s="122"/>
      <c r="HQ437" s="122"/>
      <c r="HR437" s="122"/>
      <c r="HS437" s="122"/>
      <c r="HT437" s="122"/>
      <c r="HU437" s="122"/>
      <c r="HV437" s="122"/>
      <c r="HW437" s="122"/>
      <c r="HX437" s="122"/>
      <c r="HY437" s="122"/>
      <c r="HZ437" s="122"/>
      <c r="IA437" s="122"/>
      <c r="IB437" s="122"/>
      <c r="IC437" s="122"/>
      <c r="ID437" s="122"/>
      <c r="IE437" s="122"/>
      <c r="IF437" s="122"/>
      <c r="IG437" s="122"/>
      <c r="IH437" s="122"/>
      <c r="II437" s="122"/>
      <c r="IJ437" s="122"/>
      <c r="IK437" s="122"/>
      <c r="IL437" s="122"/>
      <c r="IM437" s="122"/>
      <c r="IN437" s="122"/>
      <c r="IO437" s="122"/>
      <c r="IP437" s="122"/>
      <c r="IQ437" s="122"/>
      <c r="IR437" s="122"/>
      <c r="IS437" s="122"/>
      <c r="IT437" s="122"/>
      <c r="IU437" s="122"/>
      <c r="IV437" s="122"/>
      <c r="IW437" s="122"/>
      <c r="IX437" s="122"/>
      <c r="IY437" s="122"/>
      <c r="IZ437" s="122"/>
      <c r="JA437" s="122"/>
      <c r="JB437" s="122"/>
      <c r="JC437" s="122"/>
      <c r="JD437" s="122"/>
      <c r="JE437" s="122"/>
      <c r="JF437" s="122"/>
      <c r="JG437" s="122"/>
      <c r="JH437" s="122"/>
      <c r="JI437" s="122"/>
      <c r="JJ437" s="122"/>
      <c r="JK437" s="122"/>
      <c r="JL437" s="122"/>
      <c r="JM437" s="122"/>
      <c r="JN437" s="122"/>
      <c r="JO437" s="122"/>
      <c r="JP437" s="122"/>
      <c r="JQ437" s="122"/>
      <c r="JR437" s="122"/>
      <c r="JS437" s="122"/>
      <c r="JT437" s="122"/>
      <c r="JU437" s="122"/>
      <c r="JV437" s="122"/>
      <c r="JW437" s="122"/>
      <c r="JX437" s="122"/>
      <c r="JY437" s="122"/>
      <c r="JZ437" s="122"/>
      <c r="KA437" s="122"/>
      <c r="KB437" s="122"/>
      <c r="KC437" s="122"/>
      <c r="KD437" s="122"/>
      <c r="KE437" s="122"/>
      <c r="KF437" s="122"/>
      <c r="KG437" s="122"/>
      <c r="KH437" s="122"/>
      <c r="KI437" s="122"/>
      <c r="KJ437" s="122"/>
      <c r="KK437" s="122"/>
      <c r="KL437" s="122"/>
      <c r="KM437" s="122"/>
      <c r="KN437" s="122"/>
      <c r="KO437" s="122"/>
      <c r="KP437" s="122"/>
      <c r="KQ437" s="122"/>
      <c r="KR437" s="122"/>
      <c r="KS437" s="122"/>
      <c r="KT437" s="122"/>
      <c r="KU437" s="122"/>
      <c r="KV437" s="122"/>
      <c r="KW437" s="122"/>
      <c r="KX437" s="122"/>
      <c r="KY437" s="122"/>
      <c r="KZ437" s="122"/>
      <c r="LA437" s="122"/>
      <c r="LB437" s="122"/>
      <c r="LC437" s="122"/>
      <c r="LD437" s="122"/>
      <c r="LE437" s="122"/>
      <c r="LF437" s="122"/>
      <c r="LG437" s="122"/>
      <c r="LH437" s="122"/>
      <c r="LI437" s="122"/>
      <c r="LJ437" s="122"/>
      <c r="LK437" s="122"/>
      <c r="LL437" s="122"/>
      <c r="LM437" s="122"/>
      <c r="LN437" s="122"/>
      <c r="LO437" s="122"/>
      <c r="LP437" s="122"/>
      <c r="LQ437" s="122"/>
      <c r="LR437" s="122"/>
      <c r="LS437" s="122"/>
      <c r="LT437" s="122"/>
      <c r="LU437" s="122"/>
      <c r="LV437" s="122"/>
      <c r="LW437" s="122"/>
      <c r="LX437" s="122"/>
      <c r="LY437" s="122"/>
      <c r="LZ437" s="122"/>
      <c r="MA437" s="122"/>
      <c r="MB437" s="122"/>
      <c r="MC437" s="122"/>
      <c r="MD437" s="122"/>
      <c r="ME437" s="122"/>
      <c r="MF437" s="122"/>
      <c r="MG437" s="122"/>
      <c r="MH437" s="122"/>
      <c r="MI437" s="122"/>
      <c r="MJ437" s="122"/>
      <c r="MK437" s="122"/>
      <c r="ML437" s="122"/>
      <c r="MM437" s="122"/>
      <c r="MN437" s="122"/>
      <c r="MO437" s="122"/>
      <c r="MP437" s="122"/>
      <c r="MQ437" s="122"/>
      <c r="MR437" s="122"/>
      <c r="MS437" s="122"/>
      <c r="MT437" s="122"/>
      <c r="MU437" s="122"/>
      <c r="MV437" s="122"/>
      <c r="MW437" s="122"/>
      <c r="MX437" s="122"/>
      <c r="MY437" s="122"/>
      <c r="MZ437" s="122"/>
      <c r="NA437" s="122"/>
      <c r="NB437" s="122"/>
      <c r="NC437" s="122"/>
      <c r="ND437" s="122"/>
      <c r="NE437" s="122"/>
      <c r="NF437" s="122"/>
      <c r="NG437" s="122"/>
      <c r="NH437" s="122"/>
      <c r="NI437" s="122"/>
      <c r="NJ437" s="122"/>
      <c r="NK437" s="122"/>
      <c r="NL437" s="122"/>
      <c r="NM437" s="122"/>
      <c r="NN437" s="122"/>
      <c r="NO437" s="122"/>
      <c r="NP437" s="122"/>
      <c r="NQ437" s="122"/>
      <c r="NR437" s="122"/>
      <c r="NS437" s="122"/>
      <c r="NT437" s="122"/>
      <c r="NU437" s="122"/>
      <c r="NV437" s="122"/>
      <c r="NW437" s="122"/>
      <c r="NX437" s="122"/>
      <c r="NY437" s="122"/>
      <c r="NZ437" s="122"/>
      <c r="OA437" s="122"/>
      <c r="OB437" s="122"/>
      <c r="OC437" s="122"/>
      <c r="OD437" s="122"/>
      <c r="OE437" s="122"/>
      <c r="OF437" s="122"/>
      <c r="OG437" s="122"/>
      <c r="OH437" s="122"/>
      <c r="OI437" s="122"/>
      <c r="OJ437" s="122"/>
      <c r="OK437" s="122"/>
      <c r="OL437" s="122"/>
      <c r="OM437" s="122"/>
      <c r="ON437" s="122"/>
      <c r="OO437" s="122"/>
      <c r="OP437" s="122"/>
      <c r="OQ437" s="122"/>
      <c r="OR437" s="122"/>
      <c r="OS437" s="122"/>
      <c r="OT437" s="122"/>
      <c r="OU437" s="122"/>
      <c r="OV437" s="122"/>
      <c r="OW437" s="122"/>
      <c r="OX437" s="122"/>
      <c r="OY437" s="122"/>
      <c r="OZ437" s="122"/>
      <c r="PA437" s="122"/>
      <c r="PB437" s="122"/>
      <c r="PC437" s="122"/>
      <c r="PD437" s="122"/>
      <c r="PE437" s="122"/>
      <c r="PF437" s="122"/>
      <c r="PG437" s="122"/>
      <c r="PH437" s="122"/>
      <c r="PI437" s="122"/>
      <c r="PJ437" s="122"/>
      <c r="PK437" s="122"/>
      <c r="PL437" s="122"/>
      <c r="PM437" s="122"/>
      <c r="PN437" s="122"/>
      <c r="PO437" s="122"/>
      <c r="PP437" s="122"/>
      <c r="PQ437" s="122"/>
      <c r="PR437" s="122"/>
      <c r="PS437" s="122"/>
      <c r="PT437" s="122"/>
      <c r="PU437" s="122"/>
      <c r="PV437" s="122"/>
      <c r="PW437" s="122"/>
      <c r="PX437" s="122"/>
      <c r="PY437" s="122"/>
      <c r="PZ437" s="122"/>
      <c r="QA437" s="122"/>
      <c r="QB437" s="122"/>
      <c r="QC437" s="122"/>
      <c r="QD437" s="122"/>
      <c r="QE437" s="122"/>
      <c r="QF437" s="122"/>
      <c r="QG437" s="122"/>
      <c r="QH437" s="122"/>
      <c r="QI437" s="122"/>
      <c r="QJ437" s="122"/>
      <c r="QK437" s="122"/>
      <c r="QL437" s="122"/>
      <c r="QM437" s="122"/>
      <c r="QN437" s="122"/>
      <c r="QO437" s="122"/>
      <c r="QP437" s="122"/>
      <c r="QQ437" s="122"/>
      <c r="QR437" s="122"/>
      <c r="QS437" s="122"/>
      <c r="QT437" s="122"/>
      <c r="QU437" s="122"/>
      <c r="QV437" s="122"/>
      <c r="QW437" s="122"/>
      <c r="QX437" s="122"/>
      <c r="QY437" s="122"/>
      <c r="QZ437" s="122"/>
      <c r="RA437" s="122"/>
      <c r="RB437" s="122"/>
      <c r="RC437" s="122"/>
      <c r="RD437" s="122"/>
      <c r="RE437" s="122"/>
      <c r="RF437" s="122"/>
      <c r="RG437" s="122"/>
      <c r="RH437" s="122"/>
      <c r="RI437" s="122"/>
      <c r="RJ437" s="122"/>
      <c r="RK437" s="122"/>
      <c r="RL437" s="122"/>
      <c r="RM437" s="122"/>
      <c r="RN437" s="122"/>
      <c r="RO437" s="122"/>
      <c r="RP437" s="122"/>
      <c r="RQ437" s="122"/>
      <c r="RR437" s="122"/>
      <c r="RS437" s="122"/>
      <c r="RT437" s="122"/>
      <c r="RU437" s="122"/>
      <c r="RV437" s="122"/>
      <c r="RW437" s="122"/>
      <c r="RX437" s="122"/>
      <c r="RY437" s="122"/>
      <c r="RZ437" s="122"/>
      <c r="SA437" s="122"/>
      <c r="SB437" s="122"/>
      <c r="SC437" s="122"/>
      <c r="SD437" s="122"/>
      <c r="SE437" s="122"/>
      <c r="SF437" s="122"/>
      <c r="SG437" s="122"/>
      <c r="SH437" s="122"/>
      <c r="SI437" s="122"/>
      <c r="SJ437" s="122"/>
      <c r="SK437" s="122"/>
      <c r="SL437" s="122"/>
      <c r="SM437" s="122"/>
      <c r="SN437" s="122"/>
      <c r="SO437" s="122"/>
      <c r="SP437" s="122"/>
      <c r="SQ437" s="122"/>
      <c r="SR437" s="122"/>
      <c r="SS437" s="122"/>
      <c r="ST437" s="122"/>
      <c r="SU437" s="122"/>
      <c r="SV437" s="122"/>
      <c r="SW437" s="122"/>
      <c r="SX437" s="122"/>
      <c r="SY437" s="122"/>
      <c r="SZ437" s="122"/>
      <c r="TA437" s="122"/>
      <c r="TB437" s="122"/>
      <c r="TC437" s="122"/>
      <c r="TD437" s="122"/>
      <c r="TE437" s="122"/>
      <c r="TF437" s="122"/>
      <c r="TG437" s="122"/>
      <c r="TH437" s="122"/>
      <c r="TI437" s="122"/>
      <c r="TJ437" s="122"/>
      <c r="TK437" s="122"/>
      <c r="TL437" s="122"/>
      <c r="TM437" s="122"/>
      <c r="TN437" s="122"/>
      <c r="TO437" s="122"/>
      <c r="TP437" s="122"/>
      <c r="TQ437" s="122"/>
      <c r="TR437" s="122"/>
      <c r="TS437" s="122"/>
      <c r="TT437" s="122"/>
      <c r="TU437" s="122"/>
      <c r="TV437" s="122"/>
      <c r="TW437" s="122"/>
      <c r="TX437" s="122"/>
      <c r="TY437" s="122"/>
      <c r="TZ437" s="122"/>
      <c r="UA437" s="122"/>
      <c r="UB437" s="122"/>
      <c r="UC437" s="122"/>
      <c r="UD437" s="122"/>
      <c r="UE437" s="122"/>
      <c r="UF437" s="122"/>
      <c r="UG437" s="122"/>
      <c r="UH437" s="122"/>
      <c r="UI437" s="122"/>
      <c r="UJ437" s="122"/>
      <c r="UK437" s="122"/>
      <c r="UL437" s="122"/>
      <c r="UM437" s="122"/>
      <c r="UN437" s="122"/>
      <c r="UO437" s="122"/>
      <c r="UP437" s="122"/>
      <c r="UQ437" s="122"/>
      <c r="UR437" s="122"/>
      <c r="US437" s="122"/>
      <c r="UT437" s="122"/>
      <c r="UU437" s="122"/>
      <c r="UV437" s="122"/>
      <c r="UW437" s="122"/>
      <c r="UX437" s="122"/>
      <c r="UY437" s="122"/>
      <c r="UZ437" s="122"/>
      <c r="VA437" s="122"/>
      <c r="VB437" s="122"/>
      <c r="VC437" s="122"/>
      <c r="VD437" s="122"/>
      <c r="VE437" s="122"/>
      <c r="VF437" s="122"/>
      <c r="VG437" s="122"/>
      <c r="VH437" s="122"/>
      <c r="VI437" s="122"/>
      <c r="VJ437" s="122"/>
      <c r="VK437" s="122"/>
      <c r="VL437" s="122"/>
      <c r="VM437" s="122"/>
      <c r="VN437" s="122"/>
      <c r="VO437" s="122"/>
      <c r="VP437" s="122"/>
      <c r="VQ437" s="122"/>
      <c r="VR437" s="122"/>
      <c r="VS437" s="122"/>
      <c r="VT437" s="122"/>
      <c r="VU437" s="122"/>
      <c r="VV437" s="122"/>
      <c r="VW437" s="122"/>
      <c r="VX437" s="122"/>
      <c r="VY437" s="122"/>
      <c r="VZ437" s="122"/>
      <c r="WA437" s="122"/>
      <c r="WB437" s="122"/>
      <c r="WC437" s="122"/>
      <c r="WD437" s="122"/>
      <c r="WE437" s="122"/>
      <c r="WF437" s="122"/>
      <c r="WG437" s="122"/>
      <c r="WH437" s="122"/>
      <c r="WI437" s="122"/>
      <c r="WJ437" s="122"/>
      <c r="WK437" s="122"/>
      <c r="WL437" s="122"/>
      <c r="WM437" s="122"/>
      <c r="WN437" s="122"/>
      <c r="WO437" s="122"/>
      <c r="WP437" s="122"/>
      <c r="WQ437" s="122"/>
      <c r="WR437" s="122"/>
      <c r="WS437" s="122"/>
      <c r="WT437" s="122"/>
      <c r="WU437" s="122"/>
      <c r="WV437" s="122"/>
      <c r="WW437" s="122"/>
      <c r="WX437" s="122"/>
      <c r="WY437" s="122"/>
      <c r="WZ437" s="122"/>
      <c r="XA437" s="122"/>
      <c r="XB437" s="122"/>
      <c r="XC437" s="122"/>
      <c r="XD437" s="122"/>
      <c r="XE437" s="122"/>
      <c r="XF437" s="122"/>
      <c r="XG437" s="122"/>
      <c r="XH437" s="122"/>
      <c r="XI437" s="122"/>
      <c r="XJ437" s="122"/>
      <c r="XK437" s="122"/>
      <c r="XL437" s="122"/>
      <c r="XM437" s="122"/>
      <c r="XN437" s="122"/>
      <c r="XO437" s="122"/>
      <c r="XP437" s="122"/>
      <c r="XQ437" s="122"/>
      <c r="XR437" s="122"/>
      <c r="XS437" s="122"/>
      <c r="XT437" s="122"/>
      <c r="XU437" s="122"/>
      <c r="XV437" s="122"/>
      <c r="XW437" s="122"/>
      <c r="XX437" s="122"/>
      <c r="XY437" s="122"/>
      <c r="XZ437" s="122"/>
      <c r="YA437" s="122"/>
      <c r="YB437" s="122"/>
      <c r="YC437" s="122"/>
      <c r="YD437" s="122"/>
      <c r="YE437" s="122"/>
      <c r="YF437" s="122"/>
      <c r="YG437" s="122"/>
      <c r="YH437" s="122"/>
      <c r="YI437" s="122"/>
      <c r="YJ437" s="122"/>
      <c r="YK437" s="122"/>
      <c r="YL437" s="122"/>
      <c r="YM437" s="122"/>
      <c r="YN437" s="122"/>
      <c r="YO437" s="122"/>
      <c r="YP437" s="122"/>
      <c r="YQ437" s="122"/>
      <c r="YR437" s="122"/>
      <c r="YS437" s="122"/>
      <c r="YT437" s="122"/>
      <c r="YU437" s="122"/>
      <c r="YV437" s="122"/>
      <c r="YW437" s="122"/>
      <c r="YX437" s="122"/>
      <c r="YY437" s="122"/>
      <c r="YZ437" s="122"/>
      <c r="ZA437" s="122"/>
      <c r="ZB437" s="122"/>
      <c r="ZC437" s="122"/>
      <c r="ZD437" s="122"/>
      <c r="ZE437" s="122"/>
      <c r="ZF437" s="122"/>
      <c r="ZG437" s="122"/>
      <c r="ZH437" s="122"/>
      <c r="ZI437" s="122"/>
      <c r="ZJ437" s="122"/>
      <c r="ZK437" s="122"/>
      <c r="ZL437" s="122"/>
      <c r="ZM437" s="122"/>
      <c r="ZN437" s="122"/>
      <c r="ZO437" s="122"/>
      <c r="ZP437" s="122"/>
      <c r="ZQ437" s="122"/>
      <c r="ZR437" s="122"/>
      <c r="ZS437" s="122"/>
      <c r="ZT437" s="122"/>
      <c r="ZU437" s="122"/>
      <c r="ZV437" s="122"/>
      <c r="ZW437" s="122"/>
      <c r="ZX437" s="122"/>
      <c r="ZY437" s="122"/>
      <c r="ZZ437" s="122"/>
      <c r="AAA437" s="122"/>
      <c r="AAB437" s="122"/>
      <c r="AAC437" s="122"/>
      <c r="AAD437" s="122"/>
      <c r="AAE437" s="122"/>
      <c r="AAF437" s="122"/>
      <c r="AAG437" s="122"/>
      <c r="AAH437" s="122"/>
      <c r="AAI437" s="122"/>
      <c r="AAJ437" s="122"/>
      <c r="AAK437" s="122"/>
      <c r="AAL437" s="122"/>
      <c r="AAM437" s="122"/>
      <c r="AAN437" s="122"/>
      <c r="AAO437" s="122"/>
      <c r="AAP437" s="122"/>
      <c r="AAQ437" s="122"/>
      <c r="AAR437" s="122"/>
      <c r="AAS437" s="122"/>
      <c r="AAT437" s="122"/>
      <c r="AAU437" s="122"/>
      <c r="AAV437" s="122"/>
      <c r="AAW437" s="122"/>
      <c r="AAX437" s="122"/>
      <c r="AAY437" s="122"/>
      <c r="AAZ437" s="122"/>
      <c r="ABA437" s="122"/>
      <c r="ABB437" s="122"/>
      <c r="ABC437" s="122"/>
      <c r="ABD437" s="122"/>
      <c r="ABE437" s="122"/>
      <c r="ABF437" s="122"/>
      <c r="ABG437" s="122"/>
      <c r="ABH437" s="122"/>
      <c r="ABI437" s="122"/>
      <c r="ABJ437" s="122"/>
      <c r="ABK437" s="122"/>
      <c r="ABL437" s="122"/>
      <c r="ABM437" s="122"/>
      <c r="ABN437" s="122"/>
      <c r="ABO437" s="122"/>
      <c r="ABP437" s="122"/>
      <c r="ABQ437" s="122"/>
      <c r="ABR437" s="122"/>
      <c r="ABS437" s="122"/>
      <c r="ABT437" s="122"/>
      <c r="ABU437" s="122"/>
      <c r="ABV437" s="122"/>
      <c r="ABW437" s="122"/>
      <c r="ABX437" s="122"/>
      <c r="ABY437" s="122"/>
      <c r="ABZ437" s="122"/>
      <c r="ACA437" s="122"/>
      <c r="ACB437" s="122"/>
      <c r="ACC437" s="122"/>
      <c r="ACD437" s="122"/>
      <c r="ACE437" s="122"/>
      <c r="ACF437" s="122"/>
      <c r="ACG437" s="122"/>
      <c r="ACH437" s="122"/>
      <c r="ACI437" s="122"/>
      <c r="ACJ437" s="122"/>
      <c r="ACK437" s="122"/>
      <c r="ACL437" s="122"/>
      <c r="ACM437" s="122"/>
      <c r="ACN437" s="122"/>
      <c r="ACO437" s="122"/>
      <c r="ACP437" s="122"/>
      <c r="ACQ437" s="122"/>
      <c r="ACR437" s="122"/>
      <c r="ACS437" s="122"/>
      <c r="ACT437" s="122"/>
      <c r="ACU437" s="122"/>
      <c r="ACV437" s="122"/>
      <c r="ACW437" s="122"/>
      <c r="ACX437" s="122"/>
      <c r="ACY437" s="122"/>
      <c r="ACZ437" s="122"/>
      <c r="ADA437" s="122"/>
    </row>
    <row r="438" spans="1:781" ht="15" customHeight="1" x14ac:dyDescent="0.3">
      <c r="A438" s="208"/>
      <c r="B438" s="213"/>
      <c r="C438" s="254"/>
      <c r="D438" s="216"/>
      <c r="E438" s="211"/>
      <c r="F438" s="217"/>
      <c r="G438" s="210"/>
      <c r="H438" s="217"/>
      <c r="I438" s="218"/>
      <c r="J438" s="264"/>
      <c r="K438" s="208"/>
      <c r="L438" s="209"/>
      <c r="M438" s="210"/>
      <c r="N438" s="211"/>
      <c r="O438" s="216"/>
      <c r="P438" s="213"/>
      <c r="Q438" s="219"/>
      <c r="R438" s="249"/>
      <c r="S438" s="238" t="s">
        <v>1167</v>
      </c>
      <c r="T438" s="229" t="s">
        <v>1168</v>
      </c>
      <c r="U438" s="229"/>
      <c r="V438" s="261"/>
      <c r="W438" s="261"/>
      <c r="X438" s="261"/>
      <c r="Y438" s="261"/>
      <c r="Z438" s="261"/>
      <c r="AA438" s="261"/>
      <c r="AB438" s="262"/>
      <c r="AC438" s="263"/>
      <c r="AD438" s="263"/>
      <c r="AE438" s="263"/>
      <c r="AF438" s="263"/>
      <c r="AG438" s="263"/>
      <c r="AH438" s="263"/>
      <c r="AI438" s="263"/>
      <c r="AJ438" s="263"/>
      <c r="AK438" s="263"/>
      <c r="AL438" s="263"/>
      <c r="AM438" s="263"/>
      <c r="AN438" s="263"/>
      <c r="AO438" s="263"/>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2"/>
      <c r="EI438" s="122"/>
      <c r="EJ438" s="122"/>
      <c r="EK438" s="122"/>
      <c r="EL438" s="122"/>
      <c r="EM438" s="122"/>
      <c r="EN438" s="122"/>
      <c r="EO438" s="122"/>
      <c r="EP438" s="122"/>
      <c r="EQ438" s="122"/>
      <c r="ER438" s="122"/>
      <c r="ES438" s="122"/>
      <c r="ET438" s="122"/>
      <c r="EU438" s="122"/>
      <c r="EV438" s="122"/>
      <c r="EW438" s="122"/>
      <c r="EX438" s="122"/>
      <c r="EY438" s="122"/>
      <c r="EZ438" s="122"/>
      <c r="FA438" s="122"/>
      <c r="FB438" s="122"/>
      <c r="FC438" s="122"/>
      <c r="FD438" s="122"/>
      <c r="FE438" s="122"/>
      <c r="FF438" s="122"/>
      <c r="FG438" s="122"/>
      <c r="FH438" s="122"/>
      <c r="FI438" s="122"/>
      <c r="FJ438" s="122"/>
      <c r="FK438" s="122"/>
      <c r="FL438" s="122"/>
      <c r="FM438" s="122"/>
      <c r="FN438" s="122"/>
      <c r="FO438" s="122"/>
      <c r="FP438" s="122"/>
      <c r="FQ438" s="122"/>
      <c r="FR438" s="122"/>
      <c r="FS438" s="122"/>
      <c r="FT438" s="122"/>
      <c r="FU438" s="122"/>
      <c r="FV438" s="122"/>
      <c r="FW438" s="122"/>
      <c r="FX438" s="122"/>
      <c r="FY438" s="122"/>
      <c r="FZ438" s="122"/>
      <c r="GA438" s="122"/>
      <c r="GB438" s="122"/>
      <c r="GC438" s="122"/>
      <c r="GD438" s="122"/>
      <c r="GE438" s="122"/>
      <c r="GF438" s="122"/>
      <c r="GG438" s="122"/>
      <c r="GH438" s="122"/>
      <c r="GI438" s="122"/>
      <c r="GJ438" s="122"/>
      <c r="GK438" s="122"/>
      <c r="GL438" s="122"/>
      <c r="GM438" s="122"/>
      <c r="GN438" s="122"/>
      <c r="GO438" s="122"/>
      <c r="GP438" s="122"/>
      <c r="GQ438" s="122"/>
      <c r="GR438" s="122"/>
      <c r="GS438" s="122"/>
      <c r="GT438" s="122"/>
      <c r="GU438" s="122"/>
      <c r="GV438" s="122"/>
      <c r="GW438" s="122"/>
      <c r="GX438" s="122"/>
      <c r="GY438" s="122"/>
      <c r="GZ438" s="122"/>
      <c r="HA438" s="122"/>
      <c r="HB438" s="122"/>
      <c r="HC438" s="122"/>
      <c r="HD438" s="122"/>
      <c r="HE438" s="122"/>
      <c r="HF438" s="122"/>
      <c r="HG438" s="122"/>
      <c r="HH438" s="122"/>
      <c r="HI438" s="122"/>
      <c r="HJ438" s="122"/>
      <c r="HK438" s="122"/>
      <c r="HL438" s="122"/>
      <c r="HM438" s="122"/>
      <c r="HN438" s="122"/>
      <c r="HO438" s="122"/>
      <c r="HP438" s="122"/>
      <c r="HQ438" s="122"/>
      <c r="HR438" s="122"/>
      <c r="HS438" s="122"/>
      <c r="HT438" s="122"/>
      <c r="HU438" s="122"/>
      <c r="HV438" s="122"/>
      <c r="HW438" s="122"/>
      <c r="HX438" s="122"/>
      <c r="HY438" s="122"/>
      <c r="HZ438" s="122"/>
      <c r="IA438" s="122"/>
      <c r="IB438" s="122"/>
      <c r="IC438" s="122"/>
      <c r="ID438" s="122"/>
      <c r="IE438" s="122"/>
      <c r="IF438" s="122"/>
      <c r="IG438" s="122"/>
      <c r="IH438" s="122"/>
      <c r="II438" s="122"/>
      <c r="IJ438" s="122"/>
      <c r="IK438" s="122"/>
      <c r="IL438" s="122"/>
      <c r="IM438" s="122"/>
      <c r="IN438" s="122"/>
      <c r="IO438" s="122"/>
      <c r="IP438" s="122"/>
      <c r="IQ438" s="122"/>
      <c r="IR438" s="122"/>
      <c r="IS438" s="122"/>
      <c r="IT438" s="122"/>
      <c r="IU438" s="122"/>
      <c r="IV438" s="122"/>
      <c r="IW438" s="122"/>
      <c r="IX438" s="122"/>
      <c r="IY438" s="122"/>
      <c r="IZ438" s="122"/>
      <c r="JA438" s="122"/>
      <c r="JB438" s="122"/>
      <c r="JC438" s="122"/>
      <c r="JD438" s="122"/>
      <c r="JE438" s="122"/>
      <c r="JF438" s="122"/>
      <c r="JG438" s="122"/>
      <c r="JH438" s="122"/>
      <c r="JI438" s="122"/>
      <c r="JJ438" s="122"/>
      <c r="JK438" s="122"/>
      <c r="JL438" s="122"/>
      <c r="JM438" s="122"/>
      <c r="JN438" s="122"/>
      <c r="JO438" s="122"/>
      <c r="JP438" s="122"/>
      <c r="JQ438" s="122"/>
      <c r="JR438" s="122"/>
      <c r="JS438" s="122"/>
      <c r="JT438" s="122"/>
      <c r="JU438" s="122"/>
      <c r="JV438" s="122"/>
      <c r="JW438" s="122"/>
      <c r="JX438" s="122"/>
      <c r="JY438" s="122"/>
      <c r="JZ438" s="122"/>
      <c r="KA438" s="122"/>
      <c r="KB438" s="122"/>
      <c r="KC438" s="122"/>
      <c r="KD438" s="122"/>
      <c r="KE438" s="122"/>
      <c r="KF438" s="122"/>
      <c r="KG438" s="122"/>
      <c r="KH438" s="122"/>
      <c r="KI438" s="122"/>
      <c r="KJ438" s="122"/>
      <c r="KK438" s="122"/>
      <c r="KL438" s="122"/>
      <c r="KM438" s="122"/>
      <c r="KN438" s="122"/>
      <c r="KO438" s="122"/>
      <c r="KP438" s="122"/>
      <c r="KQ438" s="122"/>
      <c r="KR438" s="122"/>
      <c r="KS438" s="122"/>
      <c r="KT438" s="122"/>
      <c r="KU438" s="122"/>
      <c r="KV438" s="122"/>
      <c r="KW438" s="122"/>
      <c r="KX438" s="122"/>
      <c r="KY438" s="122"/>
      <c r="KZ438" s="122"/>
      <c r="LA438" s="122"/>
      <c r="LB438" s="122"/>
      <c r="LC438" s="122"/>
      <c r="LD438" s="122"/>
      <c r="LE438" s="122"/>
      <c r="LF438" s="122"/>
      <c r="LG438" s="122"/>
      <c r="LH438" s="122"/>
      <c r="LI438" s="122"/>
      <c r="LJ438" s="122"/>
      <c r="LK438" s="122"/>
      <c r="LL438" s="122"/>
      <c r="LM438" s="122"/>
      <c r="LN438" s="122"/>
      <c r="LO438" s="122"/>
      <c r="LP438" s="122"/>
      <c r="LQ438" s="122"/>
      <c r="LR438" s="122"/>
      <c r="LS438" s="122"/>
      <c r="LT438" s="122"/>
      <c r="LU438" s="122"/>
      <c r="LV438" s="122"/>
      <c r="LW438" s="122"/>
      <c r="LX438" s="122"/>
      <c r="LY438" s="122"/>
      <c r="LZ438" s="122"/>
      <c r="MA438" s="122"/>
      <c r="MB438" s="122"/>
      <c r="MC438" s="122"/>
      <c r="MD438" s="122"/>
      <c r="ME438" s="122"/>
      <c r="MF438" s="122"/>
      <c r="MG438" s="122"/>
      <c r="MH438" s="122"/>
      <c r="MI438" s="122"/>
      <c r="MJ438" s="122"/>
      <c r="MK438" s="122"/>
      <c r="ML438" s="122"/>
      <c r="MM438" s="122"/>
      <c r="MN438" s="122"/>
      <c r="MO438" s="122"/>
      <c r="MP438" s="122"/>
      <c r="MQ438" s="122"/>
      <c r="MR438" s="122"/>
      <c r="MS438" s="122"/>
      <c r="MT438" s="122"/>
      <c r="MU438" s="122"/>
      <c r="MV438" s="122"/>
      <c r="MW438" s="122"/>
      <c r="MX438" s="122"/>
      <c r="MY438" s="122"/>
      <c r="MZ438" s="122"/>
      <c r="NA438" s="122"/>
      <c r="NB438" s="122"/>
      <c r="NC438" s="122"/>
      <c r="ND438" s="122"/>
      <c r="NE438" s="122"/>
      <c r="NF438" s="122"/>
      <c r="NG438" s="122"/>
      <c r="NH438" s="122"/>
      <c r="NI438" s="122"/>
      <c r="NJ438" s="122"/>
      <c r="NK438" s="122"/>
      <c r="NL438" s="122"/>
      <c r="NM438" s="122"/>
      <c r="NN438" s="122"/>
      <c r="NO438" s="122"/>
      <c r="NP438" s="122"/>
      <c r="NQ438" s="122"/>
      <c r="NR438" s="122"/>
      <c r="NS438" s="122"/>
      <c r="NT438" s="122"/>
      <c r="NU438" s="122"/>
      <c r="NV438" s="122"/>
      <c r="NW438" s="122"/>
      <c r="NX438" s="122"/>
      <c r="NY438" s="122"/>
      <c r="NZ438" s="122"/>
      <c r="OA438" s="122"/>
      <c r="OB438" s="122"/>
      <c r="OC438" s="122"/>
      <c r="OD438" s="122"/>
      <c r="OE438" s="122"/>
      <c r="OF438" s="122"/>
      <c r="OG438" s="122"/>
      <c r="OH438" s="122"/>
      <c r="OI438" s="122"/>
      <c r="OJ438" s="122"/>
      <c r="OK438" s="122"/>
      <c r="OL438" s="122"/>
      <c r="OM438" s="122"/>
      <c r="ON438" s="122"/>
      <c r="OO438" s="122"/>
      <c r="OP438" s="122"/>
      <c r="OQ438" s="122"/>
      <c r="OR438" s="122"/>
      <c r="OS438" s="122"/>
      <c r="OT438" s="122"/>
      <c r="OU438" s="122"/>
      <c r="OV438" s="122"/>
      <c r="OW438" s="122"/>
      <c r="OX438" s="122"/>
      <c r="OY438" s="122"/>
      <c r="OZ438" s="122"/>
      <c r="PA438" s="122"/>
      <c r="PB438" s="122"/>
      <c r="PC438" s="122"/>
      <c r="PD438" s="122"/>
      <c r="PE438" s="122"/>
      <c r="PF438" s="122"/>
      <c r="PG438" s="122"/>
      <c r="PH438" s="122"/>
      <c r="PI438" s="122"/>
      <c r="PJ438" s="122"/>
      <c r="PK438" s="122"/>
      <c r="PL438" s="122"/>
      <c r="PM438" s="122"/>
      <c r="PN438" s="122"/>
      <c r="PO438" s="122"/>
      <c r="PP438" s="122"/>
      <c r="PQ438" s="122"/>
      <c r="PR438" s="122"/>
      <c r="PS438" s="122"/>
      <c r="PT438" s="122"/>
      <c r="PU438" s="122"/>
      <c r="PV438" s="122"/>
      <c r="PW438" s="122"/>
      <c r="PX438" s="122"/>
      <c r="PY438" s="122"/>
      <c r="PZ438" s="122"/>
      <c r="QA438" s="122"/>
      <c r="QB438" s="122"/>
      <c r="QC438" s="122"/>
      <c r="QD438" s="122"/>
      <c r="QE438" s="122"/>
      <c r="QF438" s="122"/>
      <c r="QG438" s="122"/>
      <c r="QH438" s="122"/>
      <c r="QI438" s="122"/>
      <c r="QJ438" s="122"/>
      <c r="QK438" s="122"/>
      <c r="QL438" s="122"/>
      <c r="QM438" s="122"/>
      <c r="QN438" s="122"/>
      <c r="QO438" s="122"/>
      <c r="QP438" s="122"/>
      <c r="QQ438" s="122"/>
      <c r="QR438" s="122"/>
      <c r="QS438" s="122"/>
      <c r="QT438" s="122"/>
      <c r="QU438" s="122"/>
      <c r="QV438" s="122"/>
      <c r="QW438" s="122"/>
      <c r="QX438" s="122"/>
      <c r="QY438" s="122"/>
      <c r="QZ438" s="122"/>
      <c r="RA438" s="122"/>
      <c r="RB438" s="122"/>
      <c r="RC438" s="122"/>
      <c r="RD438" s="122"/>
      <c r="RE438" s="122"/>
      <c r="RF438" s="122"/>
      <c r="RG438" s="122"/>
      <c r="RH438" s="122"/>
      <c r="RI438" s="122"/>
      <c r="RJ438" s="122"/>
      <c r="RK438" s="122"/>
      <c r="RL438" s="122"/>
      <c r="RM438" s="122"/>
      <c r="RN438" s="122"/>
      <c r="RO438" s="122"/>
      <c r="RP438" s="122"/>
      <c r="RQ438" s="122"/>
      <c r="RR438" s="122"/>
      <c r="RS438" s="122"/>
      <c r="RT438" s="122"/>
      <c r="RU438" s="122"/>
      <c r="RV438" s="122"/>
      <c r="RW438" s="122"/>
      <c r="RX438" s="122"/>
      <c r="RY438" s="122"/>
      <c r="RZ438" s="122"/>
      <c r="SA438" s="122"/>
      <c r="SB438" s="122"/>
      <c r="SC438" s="122"/>
      <c r="SD438" s="122"/>
      <c r="SE438" s="122"/>
      <c r="SF438" s="122"/>
      <c r="SG438" s="122"/>
      <c r="SH438" s="122"/>
      <c r="SI438" s="122"/>
      <c r="SJ438" s="122"/>
      <c r="SK438" s="122"/>
      <c r="SL438" s="122"/>
      <c r="SM438" s="122"/>
      <c r="SN438" s="122"/>
      <c r="SO438" s="122"/>
      <c r="SP438" s="122"/>
      <c r="SQ438" s="122"/>
      <c r="SR438" s="122"/>
      <c r="SS438" s="122"/>
      <c r="ST438" s="122"/>
      <c r="SU438" s="122"/>
      <c r="SV438" s="122"/>
      <c r="SW438" s="122"/>
      <c r="SX438" s="122"/>
      <c r="SY438" s="122"/>
      <c r="SZ438" s="122"/>
      <c r="TA438" s="122"/>
      <c r="TB438" s="122"/>
      <c r="TC438" s="122"/>
      <c r="TD438" s="122"/>
      <c r="TE438" s="122"/>
      <c r="TF438" s="122"/>
      <c r="TG438" s="122"/>
      <c r="TH438" s="122"/>
      <c r="TI438" s="122"/>
      <c r="TJ438" s="122"/>
      <c r="TK438" s="122"/>
      <c r="TL438" s="122"/>
      <c r="TM438" s="122"/>
      <c r="TN438" s="122"/>
      <c r="TO438" s="122"/>
      <c r="TP438" s="122"/>
      <c r="TQ438" s="122"/>
      <c r="TR438" s="122"/>
      <c r="TS438" s="122"/>
      <c r="TT438" s="122"/>
      <c r="TU438" s="122"/>
      <c r="TV438" s="122"/>
      <c r="TW438" s="122"/>
      <c r="TX438" s="122"/>
      <c r="TY438" s="122"/>
      <c r="TZ438" s="122"/>
      <c r="UA438" s="122"/>
      <c r="UB438" s="122"/>
      <c r="UC438" s="122"/>
      <c r="UD438" s="122"/>
      <c r="UE438" s="122"/>
      <c r="UF438" s="122"/>
      <c r="UG438" s="122"/>
      <c r="UH438" s="122"/>
      <c r="UI438" s="122"/>
      <c r="UJ438" s="122"/>
      <c r="UK438" s="122"/>
      <c r="UL438" s="122"/>
      <c r="UM438" s="122"/>
      <c r="UN438" s="122"/>
      <c r="UO438" s="122"/>
      <c r="UP438" s="122"/>
      <c r="UQ438" s="122"/>
      <c r="UR438" s="122"/>
      <c r="US438" s="122"/>
      <c r="UT438" s="122"/>
      <c r="UU438" s="122"/>
      <c r="UV438" s="122"/>
      <c r="UW438" s="122"/>
      <c r="UX438" s="122"/>
      <c r="UY438" s="122"/>
      <c r="UZ438" s="122"/>
      <c r="VA438" s="122"/>
      <c r="VB438" s="122"/>
      <c r="VC438" s="122"/>
      <c r="VD438" s="122"/>
      <c r="VE438" s="122"/>
      <c r="VF438" s="122"/>
      <c r="VG438" s="122"/>
      <c r="VH438" s="122"/>
      <c r="VI438" s="122"/>
      <c r="VJ438" s="122"/>
      <c r="VK438" s="122"/>
      <c r="VL438" s="122"/>
      <c r="VM438" s="122"/>
      <c r="VN438" s="122"/>
      <c r="VO438" s="122"/>
      <c r="VP438" s="122"/>
      <c r="VQ438" s="122"/>
      <c r="VR438" s="122"/>
      <c r="VS438" s="122"/>
      <c r="VT438" s="122"/>
      <c r="VU438" s="122"/>
      <c r="VV438" s="122"/>
      <c r="VW438" s="122"/>
      <c r="VX438" s="122"/>
      <c r="VY438" s="122"/>
      <c r="VZ438" s="122"/>
      <c r="WA438" s="122"/>
      <c r="WB438" s="122"/>
      <c r="WC438" s="122"/>
      <c r="WD438" s="122"/>
      <c r="WE438" s="122"/>
      <c r="WF438" s="122"/>
      <c r="WG438" s="122"/>
      <c r="WH438" s="122"/>
      <c r="WI438" s="122"/>
      <c r="WJ438" s="122"/>
      <c r="WK438" s="122"/>
      <c r="WL438" s="122"/>
      <c r="WM438" s="122"/>
      <c r="WN438" s="122"/>
      <c r="WO438" s="122"/>
      <c r="WP438" s="122"/>
      <c r="WQ438" s="122"/>
      <c r="WR438" s="122"/>
      <c r="WS438" s="122"/>
      <c r="WT438" s="122"/>
      <c r="WU438" s="122"/>
      <c r="WV438" s="122"/>
      <c r="WW438" s="122"/>
      <c r="WX438" s="122"/>
      <c r="WY438" s="122"/>
      <c r="WZ438" s="122"/>
      <c r="XA438" s="122"/>
      <c r="XB438" s="122"/>
      <c r="XC438" s="122"/>
      <c r="XD438" s="122"/>
      <c r="XE438" s="122"/>
      <c r="XF438" s="122"/>
      <c r="XG438" s="122"/>
      <c r="XH438" s="122"/>
      <c r="XI438" s="122"/>
      <c r="XJ438" s="122"/>
      <c r="XK438" s="122"/>
      <c r="XL438" s="122"/>
      <c r="XM438" s="122"/>
      <c r="XN438" s="122"/>
      <c r="XO438" s="122"/>
      <c r="XP438" s="122"/>
      <c r="XQ438" s="122"/>
      <c r="XR438" s="122"/>
      <c r="XS438" s="122"/>
      <c r="XT438" s="122"/>
      <c r="XU438" s="122"/>
      <c r="XV438" s="122"/>
      <c r="XW438" s="122"/>
      <c r="XX438" s="122"/>
      <c r="XY438" s="122"/>
      <c r="XZ438" s="122"/>
      <c r="YA438" s="122"/>
      <c r="YB438" s="122"/>
      <c r="YC438" s="122"/>
      <c r="YD438" s="122"/>
      <c r="YE438" s="122"/>
      <c r="YF438" s="122"/>
      <c r="YG438" s="122"/>
      <c r="YH438" s="122"/>
      <c r="YI438" s="122"/>
      <c r="YJ438" s="122"/>
      <c r="YK438" s="122"/>
      <c r="YL438" s="122"/>
      <c r="YM438" s="122"/>
      <c r="YN438" s="122"/>
      <c r="YO438" s="122"/>
      <c r="YP438" s="122"/>
      <c r="YQ438" s="122"/>
      <c r="YR438" s="122"/>
      <c r="YS438" s="122"/>
      <c r="YT438" s="122"/>
      <c r="YU438" s="122"/>
      <c r="YV438" s="122"/>
      <c r="YW438" s="122"/>
      <c r="YX438" s="122"/>
      <c r="YY438" s="122"/>
      <c r="YZ438" s="122"/>
      <c r="ZA438" s="122"/>
      <c r="ZB438" s="122"/>
      <c r="ZC438" s="122"/>
      <c r="ZD438" s="122"/>
      <c r="ZE438" s="122"/>
      <c r="ZF438" s="122"/>
      <c r="ZG438" s="122"/>
      <c r="ZH438" s="122"/>
      <c r="ZI438" s="122"/>
      <c r="ZJ438" s="122"/>
      <c r="ZK438" s="122"/>
      <c r="ZL438" s="122"/>
      <c r="ZM438" s="122"/>
      <c r="ZN438" s="122"/>
      <c r="ZO438" s="122"/>
      <c r="ZP438" s="122"/>
      <c r="ZQ438" s="122"/>
      <c r="ZR438" s="122"/>
      <c r="ZS438" s="122"/>
      <c r="ZT438" s="122"/>
      <c r="ZU438" s="122"/>
      <c r="ZV438" s="122"/>
      <c r="ZW438" s="122"/>
      <c r="ZX438" s="122"/>
      <c r="ZY438" s="122"/>
      <c r="ZZ438" s="122"/>
      <c r="AAA438" s="122"/>
      <c r="AAB438" s="122"/>
      <c r="AAC438" s="122"/>
      <c r="AAD438" s="122"/>
      <c r="AAE438" s="122"/>
      <c r="AAF438" s="122"/>
      <c r="AAG438" s="122"/>
      <c r="AAH438" s="122"/>
      <c r="AAI438" s="122"/>
      <c r="AAJ438" s="122"/>
      <c r="AAK438" s="122"/>
      <c r="AAL438" s="122"/>
      <c r="AAM438" s="122"/>
      <c r="AAN438" s="122"/>
      <c r="AAO438" s="122"/>
      <c r="AAP438" s="122"/>
      <c r="AAQ438" s="122"/>
      <c r="AAR438" s="122"/>
      <c r="AAS438" s="122"/>
      <c r="AAT438" s="122"/>
      <c r="AAU438" s="122"/>
      <c r="AAV438" s="122"/>
      <c r="AAW438" s="122"/>
      <c r="AAX438" s="122"/>
      <c r="AAY438" s="122"/>
      <c r="AAZ438" s="122"/>
      <c r="ABA438" s="122"/>
      <c r="ABB438" s="122"/>
      <c r="ABC438" s="122"/>
      <c r="ABD438" s="122"/>
      <c r="ABE438" s="122"/>
      <c r="ABF438" s="122"/>
      <c r="ABG438" s="122"/>
      <c r="ABH438" s="122"/>
      <c r="ABI438" s="122"/>
      <c r="ABJ438" s="122"/>
      <c r="ABK438" s="122"/>
      <c r="ABL438" s="122"/>
      <c r="ABM438" s="122"/>
      <c r="ABN438" s="122"/>
      <c r="ABO438" s="122"/>
      <c r="ABP438" s="122"/>
      <c r="ABQ438" s="122"/>
      <c r="ABR438" s="122"/>
      <c r="ABS438" s="122"/>
      <c r="ABT438" s="122"/>
      <c r="ABU438" s="122"/>
      <c r="ABV438" s="122"/>
      <c r="ABW438" s="122"/>
      <c r="ABX438" s="122"/>
      <c r="ABY438" s="122"/>
      <c r="ABZ438" s="122"/>
      <c r="ACA438" s="122"/>
      <c r="ACB438" s="122"/>
      <c r="ACC438" s="122"/>
      <c r="ACD438" s="122"/>
      <c r="ACE438" s="122"/>
      <c r="ACF438" s="122"/>
      <c r="ACG438" s="122"/>
      <c r="ACH438" s="122"/>
      <c r="ACI438" s="122"/>
      <c r="ACJ438" s="122"/>
      <c r="ACK438" s="122"/>
      <c r="ACL438" s="122"/>
      <c r="ACM438" s="122"/>
      <c r="ACN438" s="122"/>
      <c r="ACO438" s="122"/>
      <c r="ACP438" s="122"/>
      <c r="ACQ438" s="122"/>
      <c r="ACR438" s="122"/>
      <c r="ACS438" s="122"/>
      <c r="ACT438" s="122"/>
      <c r="ACU438" s="122"/>
      <c r="ACV438" s="122"/>
      <c r="ACW438" s="122"/>
      <c r="ACX438" s="122"/>
      <c r="ACY438" s="122"/>
      <c r="ACZ438" s="122"/>
      <c r="ADA438" s="122"/>
    </row>
    <row r="439" spans="1:781" ht="15" customHeight="1" x14ac:dyDescent="0.3">
      <c r="A439" s="208"/>
      <c r="B439" s="213"/>
      <c r="C439" s="254"/>
      <c r="D439" s="216"/>
      <c r="E439" s="211"/>
      <c r="F439" s="217"/>
      <c r="G439" s="210"/>
      <c r="H439" s="217"/>
      <c r="I439" s="218"/>
      <c r="J439" s="264"/>
      <c r="K439" s="208"/>
      <c r="L439" s="209"/>
      <c r="M439" s="210"/>
      <c r="N439" s="211"/>
      <c r="O439" s="216"/>
      <c r="P439" s="213"/>
      <c r="Q439" s="253"/>
      <c r="R439" s="249"/>
      <c r="S439" s="260"/>
      <c r="T439" s="229"/>
      <c r="U439" s="229"/>
      <c r="V439" s="261"/>
      <c r="W439" s="261"/>
      <c r="X439" s="261"/>
      <c r="Y439" s="261"/>
      <c r="Z439" s="261"/>
      <c r="AA439" s="261"/>
      <c r="AB439" s="262"/>
      <c r="AC439" s="263"/>
      <c r="AD439" s="263"/>
      <c r="AE439" s="263"/>
      <c r="AF439" s="263"/>
      <c r="AG439" s="263"/>
      <c r="AH439" s="263"/>
      <c r="AI439" s="263"/>
      <c r="AJ439" s="263"/>
      <c r="AK439" s="263"/>
      <c r="AL439" s="263"/>
      <c r="AM439" s="263"/>
      <c r="AN439" s="263"/>
      <c r="AO439" s="263"/>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2"/>
      <c r="EI439" s="122"/>
      <c r="EJ439" s="122"/>
      <c r="EK439" s="122"/>
      <c r="EL439" s="122"/>
      <c r="EM439" s="122"/>
      <c r="EN439" s="122"/>
      <c r="EO439" s="122"/>
      <c r="EP439" s="122"/>
      <c r="EQ439" s="122"/>
      <c r="ER439" s="122"/>
      <c r="ES439" s="122"/>
      <c r="ET439" s="122"/>
      <c r="EU439" s="122"/>
      <c r="EV439" s="122"/>
      <c r="EW439" s="122"/>
      <c r="EX439" s="122"/>
      <c r="EY439" s="122"/>
      <c r="EZ439" s="122"/>
      <c r="FA439" s="122"/>
      <c r="FB439" s="122"/>
      <c r="FC439" s="122"/>
      <c r="FD439" s="122"/>
      <c r="FE439" s="122"/>
      <c r="FF439" s="122"/>
      <c r="FG439" s="122"/>
      <c r="FH439" s="122"/>
      <c r="FI439" s="122"/>
      <c r="FJ439" s="122"/>
      <c r="FK439" s="122"/>
      <c r="FL439" s="122"/>
      <c r="FM439" s="122"/>
      <c r="FN439" s="122"/>
      <c r="FO439" s="122"/>
      <c r="FP439" s="122"/>
      <c r="FQ439" s="122"/>
      <c r="FR439" s="122"/>
      <c r="FS439" s="122"/>
      <c r="FT439" s="122"/>
      <c r="FU439" s="122"/>
      <c r="FV439" s="122"/>
      <c r="FW439" s="122"/>
      <c r="FX439" s="122"/>
      <c r="FY439" s="122"/>
      <c r="FZ439" s="122"/>
      <c r="GA439" s="122"/>
      <c r="GB439" s="122"/>
      <c r="GC439" s="122"/>
      <c r="GD439" s="122"/>
      <c r="GE439" s="122"/>
      <c r="GF439" s="122"/>
      <c r="GG439" s="122"/>
      <c r="GH439" s="122"/>
      <c r="GI439" s="122"/>
      <c r="GJ439" s="122"/>
      <c r="GK439" s="122"/>
      <c r="GL439" s="122"/>
      <c r="GM439" s="122"/>
      <c r="GN439" s="122"/>
      <c r="GO439" s="122"/>
      <c r="GP439" s="122"/>
      <c r="GQ439" s="122"/>
      <c r="GR439" s="122"/>
      <c r="GS439" s="122"/>
      <c r="GT439" s="122"/>
      <c r="GU439" s="122"/>
      <c r="GV439" s="122"/>
      <c r="GW439" s="122"/>
      <c r="GX439" s="122"/>
      <c r="GY439" s="122"/>
      <c r="GZ439" s="122"/>
      <c r="HA439" s="122"/>
      <c r="HB439" s="122"/>
      <c r="HC439" s="122"/>
      <c r="HD439" s="122"/>
      <c r="HE439" s="122"/>
      <c r="HF439" s="122"/>
      <c r="HG439" s="122"/>
      <c r="HH439" s="122"/>
      <c r="HI439" s="122"/>
      <c r="HJ439" s="122"/>
      <c r="HK439" s="122"/>
      <c r="HL439" s="122"/>
      <c r="HM439" s="122"/>
      <c r="HN439" s="122"/>
      <c r="HO439" s="122"/>
      <c r="HP439" s="122"/>
      <c r="HQ439" s="122"/>
      <c r="HR439" s="122"/>
      <c r="HS439" s="122"/>
      <c r="HT439" s="122"/>
      <c r="HU439" s="122"/>
      <c r="HV439" s="122"/>
      <c r="HW439" s="122"/>
      <c r="HX439" s="122"/>
      <c r="HY439" s="122"/>
      <c r="HZ439" s="122"/>
      <c r="IA439" s="122"/>
      <c r="IB439" s="122"/>
      <c r="IC439" s="122"/>
      <c r="ID439" s="122"/>
      <c r="IE439" s="122"/>
      <c r="IF439" s="122"/>
      <c r="IG439" s="122"/>
      <c r="IH439" s="122"/>
      <c r="II439" s="122"/>
      <c r="IJ439" s="122"/>
      <c r="IK439" s="122"/>
      <c r="IL439" s="122"/>
      <c r="IM439" s="122"/>
      <c r="IN439" s="122"/>
      <c r="IO439" s="122"/>
      <c r="IP439" s="122"/>
      <c r="IQ439" s="122"/>
      <c r="IR439" s="122"/>
      <c r="IS439" s="122"/>
      <c r="IT439" s="122"/>
      <c r="IU439" s="122"/>
      <c r="IV439" s="122"/>
      <c r="IW439" s="122"/>
      <c r="IX439" s="122"/>
      <c r="IY439" s="122"/>
      <c r="IZ439" s="122"/>
      <c r="JA439" s="122"/>
      <c r="JB439" s="122"/>
      <c r="JC439" s="122"/>
      <c r="JD439" s="122"/>
      <c r="JE439" s="122"/>
      <c r="JF439" s="122"/>
      <c r="JG439" s="122"/>
      <c r="JH439" s="122"/>
      <c r="JI439" s="122"/>
      <c r="JJ439" s="122"/>
      <c r="JK439" s="122"/>
      <c r="JL439" s="122"/>
      <c r="JM439" s="122"/>
      <c r="JN439" s="122"/>
      <c r="JO439" s="122"/>
      <c r="JP439" s="122"/>
      <c r="JQ439" s="122"/>
      <c r="JR439" s="122"/>
      <c r="JS439" s="122"/>
      <c r="JT439" s="122"/>
      <c r="JU439" s="122"/>
      <c r="JV439" s="122"/>
      <c r="JW439" s="122"/>
      <c r="JX439" s="122"/>
      <c r="JY439" s="122"/>
      <c r="JZ439" s="122"/>
      <c r="KA439" s="122"/>
      <c r="KB439" s="122"/>
      <c r="KC439" s="122"/>
      <c r="KD439" s="122"/>
      <c r="KE439" s="122"/>
      <c r="KF439" s="122"/>
      <c r="KG439" s="122"/>
      <c r="KH439" s="122"/>
      <c r="KI439" s="122"/>
      <c r="KJ439" s="122"/>
      <c r="KK439" s="122"/>
      <c r="KL439" s="122"/>
      <c r="KM439" s="122"/>
      <c r="KN439" s="122"/>
      <c r="KO439" s="122"/>
      <c r="KP439" s="122"/>
      <c r="KQ439" s="122"/>
      <c r="KR439" s="122"/>
      <c r="KS439" s="122"/>
      <c r="KT439" s="122"/>
      <c r="KU439" s="122"/>
      <c r="KV439" s="122"/>
      <c r="KW439" s="122"/>
      <c r="KX439" s="122"/>
      <c r="KY439" s="122"/>
      <c r="KZ439" s="122"/>
      <c r="LA439" s="122"/>
      <c r="LB439" s="122"/>
      <c r="LC439" s="122"/>
      <c r="LD439" s="122"/>
      <c r="LE439" s="122"/>
      <c r="LF439" s="122"/>
      <c r="LG439" s="122"/>
      <c r="LH439" s="122"/>
      <c r="LI439" s="122"/>
      <c r="LJ439" s="122"/>
      <c r="LK439" s="122"/>
      <c r="LL439" s="122"/>
      <c r="LM439" s="122"/>
      <c r="LN439" s="122"/>
      <c r="LO439" s="122"/>
      <c r="LP439" s="122"/>
      <c r="LQ439" s="122"/>
      <c r="LR439" s="122"/>
      <c r="LS439" s="122"/>
      <c r="LT439" s="122"/>
      <c r="LU439" s="122"/>
      <c r="LV439" s="122"/>
      <c r="LW439" s="122"/>
      <c r="LX439" s="122"/>
      <c r="LY439" s="122"/>
      <c r="LZ439" s="122"/>
      <c r="MA439" s="122"/>
      <c r="MB439" s="122"/>
      <c r="MC439" s="122"/>
      <c r="MD439" s="122"/>
      <c r="ME439" s="122"/>
      <c r="MF439" s="122"/>
      <c r="MG439" s="122"/>
      <c r="MH439" s="122"/>
      <c r="MI439" s="122"/>
      <c r="MJ439" s="122"/>
      <c r="MK439" s="122"/>
      <c r="ML439" s="122"/>
      <c r="MM439" s="122"/>
      <c r="MN439" s="122"/>
      <c r="MO439" s="122"/>
      <c r="MP439" s="122"/>
      <c r="MQ439" s="122"/>
      <c r="MR439" s="122"/>
      <c r="MS439" s="122"/>
      <c r="MT439" s="122"/>
      <c r="MU439" s="122"/>
      <c r="MV439" s="122"/>
      <c r="MW439" s="122"/>
      <c r="MX439" s="122"/>
      <c r="MY439" s="122"/>
      <c r="MZ439" s="122"/>
      <c r="NA439" s="122"/>
      <c r="NB439" s="122"/>
      <c r="NC439" s="122"/>
      <c r="ND439" s="122"/>
      <c r="NE439" s="122"/>
      <c r="NF439" s="122"/>
      <c r="NG439" s="122"/>
      <c r="NH439" s="122"/>
      <c r="NI439" s="122"/>
      <c r="NJ439" s="122"/>
      <c r="NK439" s="122"/>
      <c r="NL439" s="122"/>
      <c r="NM439" s="122"/>
      <c r="NN439" s="122"/>
      <c r="NO439" s="122"/>
      <c r="NP439" s="122"/>
      <c r="NQ439" s="122"/>
      <c r="NR439" s="122"/>
      <c r="NS439" s="122"/>
      <c r="NT439" s="122"/>
      <c r="NU439" s="122"/>
      <c r="NV439" s="122"/>
      <c r="NW439" s="122"/>
      <c r="NX439" s="122"/>
      <c r="NY439" s="122"/>
      <c r="NZ439" s="122"/>
      <c r="OA439" s="122"/>
      <c r="OB439" s="122"/>
      <c r="OC439" s="122"/>
      <c r="OD439" s="122"/>
      <c r="OE439" s="122"/>
      <c r="OF439" s="122"/>
      <c r="OG439" s="122"/>
      <c r="OH439" s="122"/>
      <c r="OI439" s="122"/>
      <c r="OJ439" s="122"/>
      <c r="OK439" s="122"/>
      <c r="OL439" s="122"/>
      <c r="OM439" s="122"/>
      <c r="ON439" s="122"/>
      <c r="OO439" s="122"/>
      <c r="OP439" s="122"/>
      <c r="OQ439" s="122"/>
      <c r="OR439" s="122"/>
      <c r="OS439" s="122"/>
      <c r="OT439" s="122"/>
      <c r="OU439" s="122"/>
      <c r="OV439" s="122"/>
      <c r="OW439" s="122"/>
      <c r="OX439" s="122"/>
      <c r="OY439" s="122"/>
      <c r="OZ439" s="122"/>
      <c r="PA439" s="122"/>
      <c r="PB439" s="122"/>
      <c r="PC439" s="122"/>
      <c r="PD439" s="122"/>
      <c r="PE439" s="122"/>
      <c r="PF439" s="122"/>
      <c r="PG439" s="122"/>
      <c r="PH439" s="122"/>
      <c r="PI439" s="122"/>
      <c r="PJ439" s="122"/>
      <c r="PK439" s="122"/>
      <c r="PL439" s="122"/>
      <c r="PM439" s="122"/>
      <c r="PN439" s="122"/>
      <c r="PO439" s="122"/>
      <c r="PP439" s="122"/>
      <c r="PQ439" s="122"/>
      <c r="PR439" s="122"/>
      <c r="PS439" s="122"/>
      <c r="PT439" s="122"/>
      <c r="PU439" s="122"/>
      <c r="PV439" s="122"/>
      <c r="PW439" s="122"/>
      <c r="PX439" s="122"/>
      <c r="PY439" s="122"/>
      <c r="PZ439" s="122"/>
      <c r="QA439" s="122"/>
      <c r="QB439" s="122"/>
      <c r="QC439" s="122"/>
      <c r="QD439" s="122"/>
      <c r="QE439" s="122"/>
      <c r="QF439" s="122"/>
      <c r="QG439" s="122"/>
      <c r="QH439" s="122"/>
      <c r="QI439" s="122"/>
      <c r="QJ439" s="122"/>
      <c r="QK439" s="122"/>
      <c r="QL439" s="122"/>
      <c r="QM439" s="122"/>
      <c r="QN439" s="122"/>
      <c r="QO439" s="122"/>
      <c r="QP439" s="122"/>
      <c r="QQ439" s="122"/>
      <c r="QR439" s="122"/>
      <c r="QS439" s="122"/>
      <c r="QT439" s="122"/>
      <c r="QU439" s="122"/>
      <c r="QV439" s="122"/>
      <c r="QW439" s="122"/>
      <c r="QX439" s="122"/>
      <c r="QY439" s="122"/>
      <c r="QZ439" s="122"/>
      <c r="RA439" s="122"/>
      <c r="RB439" s="122"/>
      <c r="RC439" s="122"/>
      <c r="RD439" s="122"/>
      <c r="RE439" s="122"/>
      <c r="RF439" s="122"/>
      <c r="RG439" s="122"/>
      <c r="RH439" s="122"/>
      <c r="RI439" s="122"/>
      <c r="RJ439" s="122"/>
      <c r="RK439" s="122"/>
      <c r="RL439" s="122"/>
      <c r="RM439" s="122"/>
      <c r="RN439" s="122"/>
      <c r="RO439" s="122"/>
      <c r="RP439" s="122"/>
      <c r="RQ439" s="122"/>
      <c r="RR439" s="122"/>
      <c r="RS439" s="122"/>
      <c r="RT439" s="122"/>
      <c r="RU439" s="122"/>
      <c r="RV439" s="122"/>
      <c r="RW439" s="122"/>
      <c r="RX439" s="122"/>
      <c r="RY439" s="122"/>
      <c r="RZ439" s="122"/>
      <c r="SA439" s="122"/>
      <c r="SB439" s="122"/>
      <c r="SC439" s="122"/>
      <c r="SD439" s="122"/>
      <c r="SE439" s="122"/>
      <c r="SF439" s="122"/>
      <c r="SG439" s="122"/>
      <c r="SH439" s="122"/>
      <c r="SI439" s="122"/>
      <c r="SJ439" s="122"/>
      <c r="SK439" s="122"/>
      <c r="SL439" s="122"/>
      <c r="SM439" s="122"/>
      <c r="SN439" s="122"/>
      <c r="SO439" s="122"/>
      <c r="SP439" s="122"/>
      <c r="SQ439" s="122"/>
      <c r="SR439" s="122"/>
      <c r="SS439" s="122"/>
      <c r="ST439" s="122"/>
      <c r="SU439" s="122"/>
      <c r="SV439" s="122"/>
      <c r="SW439" s="122"/>
      <c r="SX439" s="122"/>
      <c r="SY439" s="122"/>
      <c r="SZ439" s="122"/>
      <c r="TA439" s="122"/>
      <c r="TB439" s="122"/>
      <c r="TC439" s="122"/>
      <c r="TD439" s="122"/>
      <c r="TE439" s="122"/>
      <c r="TF439" s="122"/>
      <c r="TG439" s="122"/>
      <c r="TH439" s="122"/>
      <c r="TI439" s="122"/>
      <c r="TJ439" s="122"/>
      <c r="TK439" s="122"/>
      <c r="TL439" s="122"/>
      <c r="TM439" s="122"/>
      <c r="TN439" s="122"/>
      <c r="TO439" s="122"/>
      <c r="TP439" s="122"/>
      <c r="TQ439" s="122"/>
      <c r="TR439" s="122"/>
      <c r="TS439" s="122"/>
      <c r="TT439" s="122"/>
      <c r="TU439" s="122"/>
      <c r="TV439" s="122"/>
      <c r="TW439" s="122"/>
      <c r="TX439" s="122"/>
      <c r="TY439" s="122"/>
      <c r="TZ439" s="122"/>
      <c r="UA439" s="122"/>
      <c r="UB439" s="122"/>
      <c r="UC439" s="122"/>
      <c r="UD439" s="122"/>
      <c r="UE439" s="122"/>
      <c r="UF439" s="122"/>
      <c r="UG439" s="122"/>
      <c r="UH439" s="122"/>
      <c r="UI439" s="122"/>
      <c r="UJ439" s="122"/>
      <c r="UK439" s="122"/>
      <c r="UL439" s="122"/>
      <c r="UM439" s="122"/>
      <c r="UN439" s="122"/>
      <c r="UO439" s="122"/>
      <c r="UP439" s="122"/>
      <c r="UQ439" s="122"/>
      <c r="UR439" s="122"/>
      <c r="US439" s="122"/>
      <c r="UT439" s="122"/>
      <c r="UU439" s="122"/>
      <c r="UV439" s="122"/>
      <c r="UW439" s="122"/>
      <c r="UX439" s="122"/>
      <c r="UY439" s="122"/>
      <c r="UZ439" s="122"/>
      <c r="VA439" s="122"/>
      <c r="VB439" s="122"/>
      <c r="VC439" s="122"/>
      <c r="VD439" s="122"/>
      <c r="VE439" s="122"/>
      <c r="VF439" s="122"/>
      <c r="VG439" s="122"/>
      <c r="VH439" s="122"/>
      <c r="VI439" s="122"/>
      <c r="VJ439" s="122"/>
      <c r="VK439" s="122"/>
      <c r="VL439" s="122"/>
      <c r="VM439" s="122"/>
      <c r="VN439" s="122"/>
      <c r="VO439" s="122"/>
      <c r="VP439" s="122"/>
      <c r="VQ439" s="122"/>
      <c r="VR439" s="122"/>
      <c r="VS439" s="122"/>
      <c r="VT439" s="122"/>
      <c r="VU439" s="122"/>
      <c r="VV439" s="122"/>
      <c r="VW439" s="122"/>
      <c r="VX439" s="122"/>
      <c r="VY439" s="122"/>
      <c r="VZ439" s="122"/>
      <c r="WA439" s="122"/>
      <c r="WB439" s="122"/>
      <c r="WC439" s="122"/>
      <c r="WD439" s="122"/>
      <c r="WE439" s="122"/>
      <c r="WF439" s="122"/>
      <c r="WG439" s="122"/>
      <c r="WH439" s="122"/>
      <c r="WI439" s="122"/>
      <c r="WJ439" s="122"/>
      <c r="WK439" s="122"/>
      <c r="WL439" s="122"/>
      <c r="WM439" s="122"/>
      <c r="WN439" s="122"/>
      <c r="WO439" s="122"/>
      <c r="WP439" s="122"/>
      <c r="WQ439" s="122"/>
      <c r="WR439" s="122"/>
      <c r="WS439" s="122"/>
      <c r="WT439" s="122"/>
      <c r="WU439" s="122"/>
      <c r="WV439" s="122"/>
      <c r="WW439" s="122"/>
      <c r="WX439" s="122"/>
      <c r="WY439" s="122"/>
      <c r="WZ439" s="122"/>
      <c r="XA439" s="122"/>
      <c r="XB439" s="122"/>
      <c r="XC439" s="122"/>
      <c r="XD439" s="122"/>
      <c r="XE439" s="122"/>
      <c r="XF439" s="122"/>
      <c r="XG439" s="122"/>
      <c r="XH439" s="122"/>
      <c r="XI439" s="122"/>
      <c r="XJ439" s="122"/>
      <c r="XK439" s="122"/>
      <c r="XL439" s="122"/>
      <c r="XM439" s="122"/>
      <c r="XN439" s="122"/>
      <c r="XO439" s="122"/>
      <c r="XP439" s="122"/>
      <c r="XQ439" s="122"/>
      <c r="XR439" s="122"/>
      <c r="XS439" s="122"/>
      <c r="XT439" s="122"/>
      <c r="XU439" s="122"/>
      <c r="XV439" s="122"/>
      <c r="XW439" s="122"/>
      <c r="XX439" s="122"/>
      <c r="XY439" s="122"/>
      <c r="XZ439" s="122"/>
      <c r="YA439" s="122"/>
      <c r="YB439" s="122"/>
      <c r="YC439" s="122"/>
      <c r="YD439" s="122"/>
      <c r="YE439" s="122"/>
      <c r="YF439" s="122"/>
      <c r="YG439" s="122"/>
      <c r="YH439" s="122"/>
      <c r="YI439" s="122"/>
      <c r="YJ439" s="122"/>
      <c r="YK439" s="122"/>
      <c r="YL439" s="122"/>
      <c r="YM439" s="122"/>
      <c r="YN439" s="122"/>
      <c r="YO439" s="122"/>
      <c r="YP439" s="122"/>
      <c r="YQ439" s="122"/>
      <c r="YR439" s="122"/>
      <c r="YS439" s="122"/>
      <c r="YT439" s="122"/>
      <c r="YU439" s="122"/>
      <c r="YV439" s="122"/>
      <c r="YW439" s="122"/>
      <c r="YX439" s="122"/>
      <c r="YY439" s="122"/>
      <c r="YZ439" s="122"/>
      <c r="ZA439" s="122"/>
      <c r="ZB439" s="122"/>
      <c r="ZC439" s="122"/>
      <c r="ZD439" s="122"/>
      <c r="ZE439" s="122"/>
      <c r="ZF439" s="122"/>
      <c r="ZG439" s="122"/>
      <c r="ZH439" s="122"/>
      <c r="ZI439" s="122"/>
      <c r="ZJ439" s="122"/>
      <c r="ZK439" s="122"/>
      <c r="ZL439" s="122"/>
      <c r="ZM439" s="122"/>
      <c r="ZN439" s="122"/>
      <c r="ZO439" s="122"/>
      <c r="ZP439" s="122"/>
      <c r="ZQ439" s="122"/>
      <c r="ZR439" s="122"/>
      <c r="ZS439" s="122"/>
      <c r="ZT439" s="122"/>
      <c r="ZU439" s="122"/>
      <c r="ZV439" s="122"/>
      <c r="ZW439" s="122"/>
      <c r="ZX439" s="122"/>
      <c r="ZY439" s="122"/>
      <c r="ZZ439" s="122"/>
      <c r="AAA439" s="122"/>
      <c r="AAB439" s="122"/>
      <c r="AAC439" s="122"/>
      <c r="AAD439" s="122"/>
      <c r="AAE439" s="122"/>
      <c r="AAF439" s="122"/>
      <c r="AAG439" s="122"/>
      <c r="AAH439" s="122"/>
      <c r="AAI439" s="122"/>
      <c r="AAJ439" s="122"/>
      <c r="AAK439" s="122"/>
      <c r="AAL439" s="122"/>
      <c r="AAM439" s="122"/>
      <c r="AAN439" s="122"/>
      <c r="AAO439" s="122"/>
      <c r="AAP439" s="122"/>
      <c r="AAQ439" s="122"/>
      <c r="AAR439" s="122"/>
      <c r="AAS439" s="122"/>
      <c r="AAT439" s="122"/>
      <c r="AAU439" s="122"/>
      <c r="AAV439" s="122"/>
      <c r="AAW439" s="122"/>
      <c r="AAX439" s="122"/>
      <c r="AAY439" s="122"/>
      <c r="AAZ439" s="122"/>
      <c r="ABA439" s="122"/>
      <c r="ABB439" s="122"/>
      <c r="ABC439" s="122"/>
      <c r="ABD439" s="122"/>
      <c r="ABE439" s="122"/>
      <c r="ABF439" s="122"/>
      <c r="ABG439" s="122"/>
      <c r="ABH439" s="122"/>
      <c r="ABI439" s="122"/>
      <c r="ABJ439" s="122"/>
      <c r="ABK439" s="122"/>
      <c r="ABL439" s="122"/>
      <c r="ABM439" s="122"/>
      <c r="ABN439" s="122"/>
      <c r="ABO439" s="122"/>
      <c r="ABP439" s="122"/>
      <c r="ABQ439" s="122"/>
      <c r="ABR439" s="122"/>
      <c r="ABS439" s="122"/>
      <c r="ABT439" s="122"/>
      <c r="ABU439" s="122"/>
      <c r="ABV439" s="122"/>
      <c r="ABW439" s="122"/>
      <c r="ABX439" s="122"/>
      <c r="ABY439" s="122"/>
      <c r="ABZ439" s="122"/>
      <c r="ACA439" s="122"/>
      <c r="ACB439" s="122"/>
      <c r="ACC439" s="122"/>
      <c r="ACD439" s="122"/>
      <c r="ACE439" s="122"/>
      <c r="ACF439" s="122"/>
      <c r="ACG439" s="122"/>
      <c r="ACH439" s="122"/>
      <c r="ACI439" s="122"/>
      <c r="ACJ439" s="122"/>
      <c r="ACK439" s="122"/>
      <c r="ACL439" s="122"/>
      <c r="ACM439" s="122"/>
      <c r="ACN439" s="122"/>
      <c r="ACO439" s="122"/>
      <c r="ACP439" s="122"/>
      <c r="ACQ439" s="122"/>
      <c r="ACR439" s="122"/>
      <c r="ACS439" s="122"/>
      <c r="ACT439" s="122"/>
      <c r="ACU439" s="122"/>
      <c r="ACV439" s="122"/>
      <c r="ACW439" s="122"/>
      <c r="ACX439" s="122"/>
      <c r="ACY439" s="122"/>
      <c r="ACZ439" s="122"/>
      <c r="ADA439" s="122"/>
    </row>
    <row r="440" spans="1:781" ht="15" customHeight="1" x14ac:dyDescent="0.3">
      <c r="A440" s="208"/>
      <c r="B440" s="213"/>
      <c r="C440" s="254"/>
      <c r="D440" s="216"/>
      <c r="E440" s="211"/>
      <c r="F440" s="217"/>
      <c r="G440" s="210"/>
      <c r="H440" s="217"/>
      <c r="I440" s="218"/>
      <c r="J440" s="264"/>
      <c r="K440" s="208"/>
      <c r="L440" s="209"/>
      <c r="M440" s="210"/>
      <c r="N440" s="211"/>
      <c r="O440" s="216"/>
      <c r="P440" s="213"/>
      <c r="Q440" s="253"/>
      <c r="R440" s="253"/>
      <c r="S440" s="238" t="s">
        <v>1169</v>
      </c>
      <c r="T440" s="263"/>
      <c r="U440" s="229" t="s">
        <v>1170</v>
      </c>
      <c r="V440" s="261"/>
      <c r="W440" s="261"/>
      <c r="X440" s="261"/>
      <c r="Y440" s="261"/>
      <c r="Z440" s="261"/>
      <c r="AA440" s="261"/>
      <c r="AB440" s="262"/>
      <c r="AC440" s="263"/>
      <c r="AD440" s="263"/>
      <c r="AE440" s="263"/>
      <c r="AF440" s="263"/>
      <c r="AG440" s="263"/>
      <c r="AH440" s="263"/>
      <c r="AI440" s="263"/>
      <c r="AJ440" s="263"/>
      <c r="AK440" s="263"/>
      <c r="AL440" s="263"/>
      <c r="AM440" s="263"/>
      <c r="AN440" s="263"/>
      <c r="AO440" s="263"/>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22"/>
      <c r="ER440" s="122"/>
      <c r="ES440" s="122"/>
      <c r="ET440" s="122"/>
      <c r="EU440" s="122"/>
      <c r="EV440" s="122"/>
      <c r="EW440" s="122"/>
      <c r="EX440" s="122"/>
      <c r="EY440" s="122"/>
      <c r="EZ440" s="122"/>
      <c r="FA440" s="122"/>
      <c r="FB440" s="122"/>
      <c r="FC440" s="122"/>
      <c r="FD440" s="122"/>
      <c r="FE440" s="122"/>
      <c r="FF440" s="122"/>
      <c r="FG440" s="122"/>
      <c r="FH440" s="122"/>
      <c r="FI440" s="122"/>
      <c r="FJ440" s="122"/>
      <c r="FK440" s="122"/>
      <c r="FL440" s="122"/>
      <c r="FM440" s="122"/>
      <c r="FN440" s="122"/>
      <c r="FO440" s="122"/>
      <c r="FP440" s="122"/>
      <c r="FQ440" s="122"/>
      <c r="FR440" s="122"/>
      <c r="FS440" s="122"/>
      <c r="FT440" s="122"/>
      <c r="FU440" s="122"/>
      <c r="FV440" s="122"/>
      <c r="FW440" s="122"/>
      <c r="FX440" s="122"/>
      <c r="FY440" s="122"/>
      <c r="FZ440" s="122"/>
      <c r="GA440" s="122"/>
      <c r="GB440" s="122"/>
      <c r="GC440" s="122"/>
      <c r="GD440" s="122"/>
      <c r="GE440" s="122"/>
      <c r="GF440" s="122"/>
      <c r="GG440" s="122"/>
      <c r="GH440" s="122"/>
      <c r="GI440" s="122"/>
      <c r="GJ440" s="122"/>
      <c r="GK440" s="122"/>
      <c r="GL440" s="122"/>
      <c r="GM440" s="122"/>
      <c r="GN440" s="122"/>
      <c r="GO440" s="122"/>
      <c r="GP440" s="122"/>
      <c r="GQ440" s="122"/>
      <c r="GR440" s="122"/>
      <c r="GS440" s="122"/>
      <c r="GT440" s="122"/>
      <c r="GU440" s="122"/>
      <c r="GV440" s="122"/>
      <c r="GW440" s="122"/>
      <c r="GX440" s="122"/>
      <c r="GY440" s="122"/>
      <c r="GZ440" s="122"/>
      <c r="HA440" s="122"/>
      <c r="HB440" s="122"/>
      <c r="HC440" s="122"/>
      <c r="HD440" s="122"/>
      <c r="HE440" s="122"/>
      <c r="HF440" s="122"/>
      <c r="HG440" s="122"/>
      <c r="HH440" s="122"/>
      <c r="HI440" s="122"/>
      <c r="HJ440" s="122"/>
      <c r="HK440" s="122"/>
      <c r="HL440" s="122"/>
      <c r="HM440" s="122"/>
      <c r="HN440" s="122"/>
      <c r="HO440" s="122"/>
      <c r="HP440" s="122"/>
      <c r="HQ440" s="122"/>
      <c r="HR440" s="122"/>
      <c r="HS440" s="122"/>
      <c r="HT440" s="122"/>
      <c r="HU440" s="122"/>
      <c r="HV440" s="122"/>
      <c r="HW440" s="122"/>
      <c r="HX440" s="122"/>
      <c r="HY440" s="122"/>
      <c r="HZ440" s="122"/>
      <c r="IA440" s="122"/>
      <c r="IB440" s="122"/>
      <c r="IC440" s="122"/>
      <c r="ID440" s="122"/>
      <c r="IE440" s="122"/>
      <c r="IF440" s="122"/>
      <c r="IG440" s="122"/>
      <c r="IH440" s="122"/>
      <c r="II440" s="122"/>
      <c r="IJ440" s="122"/>
      <c r="IK440" s="122"/>
      <c r="IL440" s="122"/>
      <c r="IM440" s="122"/>
      <c r="IN440" s="122"/>
      <c r="IO440" s="122"/>
      <c r="IP440" s="122"/>
      <c r="IQ440" s="122"/>
      <c r="IR440" s="122"/>
      <c r="IS440" s="122"/>
      <c r="IT440" s="122"/>
      <c r="IU440" s="122"/>
      <c r="IV440" s="122"/>
      <c r="IW440" s="122"/>
      <c r="IX440" s="122"/>
      <c r="IY440" s="122"/>
      <c r="IZ440" s="122"/>
      <c r="JA440" s="122"/>
      <c r="JB440" s="122"/>
      <c r="JC440" s="122"/>
      <c r="JD440" s="122"/>
      <c r="JE440" s="122"/>
      <c r="JF440" s="122"/>
      <c r="JG440" s="122"/>
      <c r="JH440" s="122"/>
      <c r="JI440" s="122"/>
      <c r="JJ440" s="122"/>
      <c r="JK440" s="122"/>
      <c r="JL440" s="122"/>
      <c r="JM440" s="122"/>
      <c r="JN440" s="122"/>
      <c r="JO440" s="122"/>
      <c r="JP440" s="122"/>
      <c r="JQ440" s="122"/>
      <c r="JR440" s="122"/>
      <c r="JS440" s="122"/>
      <c r="JT440" s="122"/>
      <c r="JU440" s="122"/>
      <c r="JV440" s="122"/>
      <c r="JW440" s="122"/>
      <c r="JX440" s="122"/>
      <c r="JY440" s="122"/>
      <c r="JZ440" s="122"/>
      <c r="KA440" s="122"/>
      <c r="KB440" s="122"/>
      <c r="KC440" s="122"/>
      <c r="KD440" s="122"/>
      <c r="KE440" s="122"/>
      <c r="KF440" s="122"/>
      <c r="KG440" s="122"/>
      <c r="KH440" s="122"/>
      <c r="KI440" s="122"/>
      <c r="KJ440" s="122"/>
      <c r="KK440" s="122"/>
      <c r="KL440" s="122"/>
      <c r="KM440" s="122"/>
      <c r="KN440" s="122"/>
      <c r="KO440" s="122"/>
      <c r="KP440" s="122"/>
      <c r="KQ440" s="122"/>
      <c r="KR440" s="122"/>
      <c r="KS440" s="122"/>
      <c r="KT440" s="122"/>
      <c r="KU440" s="122"/>
      <c r="KV440" s="122"/>
      <c r="KW440" s="122"/>
      <c r="KX440" s="122"/>
      <c r="KY440" s="122"/>
      <c r="KZ440" s="122"/>
      <c r="LA440" s="122"/>
      <c r="LB440" s="122"/>
      <c r="LC440" s="122"/>
      <c r="LD440" s="122"/>
      <c r="LE440" s="122"/>
      <c r="LF440" s="122"/>
      <c r="LG440" s="122"/>
      <c r="LH440" s="122"/>
      <c r="LI440" s="122"/>
      <c r="LJ440" s="122"/>
      <c r="LK440" s="122"/>
      <c r="LL440" s="122"/>
      <c r="LM440" s="122"/>
      <c r="LN440" s="122"/>
      <c r="LO440" s="122"/>
      <c r="LP440" s="122"/>
      <c r="LQ440" s="122"/>
      <c r="LR440" s="122"/>
      <c r="LS440" s="122"/>
      <c r="LT440" s="122"/>
      <c r="LU440" s="122"/>
      <c r="LV440" s="122"/>
      <c r="LW440" s="122"/>
      <c r="LX440" s="122"/>
      <c r="LY440" s="122"/>
      <c r="LZ440" s="122"/>
      <c r="MA440" s="122"/>
      <c r="MB440" s="122"/>
      <c r="MC440" s="122"/>
      <c r="MD440" s="122"/>
      <c r="ME440" s="122"/>
      <c r="MF440" s="122"/>
      <c r="MG440" s="122"/>
      <c r="MH440" s="122"/>
      <c r="MI440" s="122"/>
      <c r="MJ440" s="122"/>
      <c r="MK440" s="122"/>
      <c r="ML440" s="122"/>
      <c r="MM440" s="122"/>
      <c r="MN440" s="122"/>
      <c r="MO440" s="122"/>
      <c r="MP440" s="122"/>
      <c r="MQ440" s="122"/>
      <c r="MR440" s="122"/>
      <c r="MS440" s="122"/>
      <c r="MT440" s="122"/>
      <c r="MU440" s="122"/>
      <c r="MV440" s="122"/>
      <c r="MW440" s="122"/>
      <c r="MX440" s="122"/>
      <c r="MY440" s="122"/>
      <c r="MZ440" s="122"/>
      <c r="NA440" s="122"/>
      <c r="NB440" s="122"/>
      <c r="NC440" s="122"/>
      <c r="ND440" s="122"/>
      <c r="NE440" s="122"/>
      <c r="NF440" s="122"/>
      <c r="NG440" s="122"/>
      <c r="NH440" s="122"/>
      <c r="NI440" s="122"/>
      <c r="NJ440" s="122"/>
      <c r="NK440" s="122"/>
      <c r="NL440" s="122"/>
      <c r="NM440" s="122"/>
      <c r="NN440" s="122"/>
      <c r="NO440" s="122"/>
      <c r="NP440" s="122"/>
      <c r="NQ440" s="122"/>
      <c r="NR440" s="122"/>
      <c r="NS440" s="122"/>
      <c r="NT440" s="122"/>
      <c r="NU440" s="122"/>
      <c r="NV440" s="122"/>
      <c r="NW440" s="122"/>
      <c r="NX440" s="122"/>
      <c r="NY440" s="122"/>
      <c r="NZ440" s="122"/>
      <c r="OA440" s="122"/>
      <c r="OB440" s="122"/>
      <c r="OC440" s="122"/>
      <c r="OD440" s="122"/>
      <c r="OE440" s="122"/>
      <c r="OF440" s="122"/>
      <c r="OG440" s="122"/>
      <c r="OH440" s="122"/>
      <c r="OI440" s="122"/>
      <c r="OJ440" s="122"/>
      <c r="OK440" s="122"/>
      <c r="OL440" s="122"/>
      <c r="OM440" s="122"/>
      <c r="ON440" s="122"/>
      <c r="OO440" s="122"/>
      <c r="OP440" s="122"/>
      <c r="OQ440" s="122"/>
      <c r="OR440" s="122"/>
      <c r="OS440" s="122"/>
      <c r="OT440" s="122"/>
      <c r="OU440" s="122"/>
      <c r="OV440" s="122"/>
      <c r="OW440" s="122"/>
      <c r="OX440" s="122"/>
      <c r="OY440" s="122"/>
      <c r="OZ440" s="122"/>
      <c r="PA440" s="122"/>
      <c r="PB440" s="122"/>
      <c r="PC440" s="122"/>
      <c r="PD440" s="122"/>
      <c r="PE440" s="122"/>
      <c r="PF440" s="122"/>
      <c r="PG440" s="122"/>
      <c r="PH440" s="122"/>
      <c r="PI440" s="122"/>
      <c r="PJ440" s="122"/>
      <c r="PK440" s="122"/>
      <c r="PL440" s="122"/>
      <c r="PM440" s="122"/>
      <c r="PN440" s="122"/>
      <c r="PO440" s="122"/>
      <c r="PP440" s="122"/>
      <c r="PQ440" s="122"/>
      <c r="PR440" s="122"/>
      <c r="PS440" s="122"/>
      <c r="PT440" s="122"/>
      <c r="PU440" s="122"/>
      <c r="PV440" s="122"/>
      <c r="PW440" s="122"/>
      <c r="PX440" s="122"/>
      <c r="PY440" s="122"/>
      <c r="PZ440" s="122"/>
      <c r="QA440" s="122"/>
      <c r="QB440" s="122"/>
      <c r="QC440" s="122"/>
      <c r="QD440" s="122"/>
      <c r="QE440" s="122"/>
      <c r="QF440" s="122"/>
      <c r="QG440" s="122"/>
      <c r="QH440" s="122"/>
      <c r="QI440" s="122"/>
      <c r="QJ440" s="122"/>
      <c r="QK440" s="122"/>
      <c r="QL440" s="122"/>
      <c r="QM440" s="122"/>
      <c r="QN440" s="122"/>
      <c r="QO440" s="122"/>
      <c r="QP440" s="122"/>
      <c r="QQ440" s="122"/>
      <c r="QR440" s="122"/>
      <c r="QS440" s="122"/>
      <c r="QT440" s="122"/>
      <c r="QU440" s="122"/>
      <c r="QV440" s="122"/>
      <c r="QW440" s="122"/>
      <c r="QX440" s="122"/>
      <c r="QY440" s="122"/>
      <c r="QZ440" s="122"/>
      <c r="RA440" s="122"/>
      <c r="RB440" s="122"/>
      <c r="RC440" s="122"/>
      <c r="RD440" s="122"/>
      <c r="RE440" s="122"/>
      <c r="RF440" s="122"/>
      <c r="RG440" s="122"/>
      <c r="RH440" s="122"/>
      <c r="RI440" s="122"/>
      <c r="RJ440" s="122"/>
      <c r="RK440" s="122"/>
      <c r="RL440" s="122"/>
      <c r="RM440" s="122"/>
      <c r="RN440" s="122"/>
      <c r="RO440" s="122"/>
      <c r="RP440" s="122"/>
      <c r="RQ440" s="122"/>
      <c r="RR440" s="122"/>
      <c r="RS440" s="122"/>
      <c r="RT440" s="122"/>
      <c r="RU440" s="122"/>
      <c r="RV440" s="122"/>
      <c r="RW440" s="122"/>
      <c r="RX440" s="122"/>
      <c r="RY440" s="122"/>
      <c r="RZ440" s="122"/>
      <c r="SA440" s="122"/>
      <c r="SB440" s="122"/>
      <c r="SC440" s="122"/>
      <c r="SD440" s="122"/>
      <c r="SE440" s="122"/>
      <c r="SF440" s="122"/>
      <c r="SG440" s="122"/>
      <c r="SH440" s="122"/>
      <c r="SI440" s="122"/>
      <c r="SJ440" s="122"/>
      <c r="SK440" s="122"/>
      <c r="SL440" s="122"/>
      <c r="SM440" s="122"/>
      <c r="SN440" s="122"/>
      <c r="SO440" s="122"/>
      <c r="SP440" s="122"/>
      <c r="SQ440" s="122"/>
      <c r="SR440" s="122"/>
      <c r="SS440" s="122"/>
      <c r="ST440" s="122"/>
      <c r="SU440" s="122"/>
      <c r="SV440" s="122"/>
      <c r="SW440" s="122"/>
      <c r="SX440" s="122"/>
      <c r="SY440" s="122"/>
      <c r="SZ440" s="122"/>
      <c r="TA440" s="122"/>
      <c r="TB440" s="122"/>
      <c r="TC440" s="122"/>
      <c r="TD440" s="122"/>
      <c r="TE440" s="122"/>
      <c r="TF440" s="122"/>
      <c r="TG440" s="122"/>
      <c r="TH440" s="122"/>
      <c r="TI440" s="122"/>
      <c r="TJ440" s="122"/>
      <c r="TK440" s="122"/>
      <c r="TL440" s="122"/>
      <c r="TM440" s="122"/>
      <c r="TN440" s="122"/>
      <c r="TO440" s="122"/>
      <c r="TP440" s="122"/>
      <c r="TQ440" s="122"/>
      <c r="TR440" s="122"/>
      <c r="TS440" s="122"/>
      <c r="TT440" s="122"/>
      <c r="TU440" s="122"/>
      <c r="TV440" s="122"/>
      <c r="TW440" s="122"/>
      <c r="TX440" s="122"/>
      <c r="TY440" s="122"/>
      <c r="TZ440" s="122"/>
      <c r="UA440" s="122"/>
      <c r="UB440" s="122"/>
      <c r="UC440" s="122"/>
      <c r="UD440" s="122"/>
      <c r="UE440" s="122"/>
      <c r="UF440" s="122"/>
      <c r="UG440" s="122"/>
      <c r="UH440" s="122"/>
      <c r="UI440" s="122"/>
      <c r="UJ440" s="122"/>
      <c r="UK440" s="122"/>
      <c r="UL440" s="122"/>
      <c r="UM440" s="122"/>
      <c r="UN440" s="122"/>
      <c r="UO440" s="122"/>
      <c r="UP440" s="122"/>
      <c r="UQ440" s="122"/>
      <c r="UR440" s="122"/>
      <c r="US440" s="122"/>
      <c r="UT440" s="122"/>
      <c r="UU440" s="122"/>
      <c r="UV440" s="122"/>
      <c r="UW440" s="122"/>
      <c r="UX440" s="122"/>
      <c r="UY440" s="122"/>
      <c r="UZ440" s="122"/>
      <c r="VA440" s="122"/>
      <c r="VB440" s="122"/>
      <c r="VC440" s="122"/>
      <c r="VD440" s="122"/>
      <c r="VE440" s="122"/>
      <c r="VF440" s="122"/>
      <c r="VG440" s="122"/>
      <c r="VH440" s="122"/>
      <c r="VI440" s="122"/>
      <c r="VJ440" s="122"/>
      <c r="VK440" s="122"/>
      <c r="VL440" s="122"/>
      <c r="VM440" s="122"/>
      <c r="VN440" s="122"/>
      <c r="VO440" s="122"/>
      <c r="VP440" s="122"/>
      <c r="VQ440" s="122"/>
      <c r="VR440" s="122"/>
      <c r="VS440" s="122"/>
      <c r="VT440" s="122"/>
      <c r="VU440" s="122"/>
      <c r="VV440" s="122"/>
      <c r="VW440" s="122"/>
      <c r="VX440" s="122"/>
      <c r="VY440" s="122"/>
      <c r="VZ440" s="122"/>
      <c r="WA440" s="122"/>
      <c r="WB440" s="122"/>
      <c r="WC440" s="122"/>
      <c r="WD440" s="122"/>
      <c r="WE440" s="122"/>
      <c r="WF440" s="122"/>
      <c r="WG440" s="122"/>
      <c r="WH440" s="122"/>
      <c r="WI440" s="122"/>
      <c r="WJ440" s="122"/>
      <c r="WK440" s="122"/>
      <c r="WL440" s="122"/>
      <c r="WM440" s="122"/>
      <c r="WN440" s="122"/>
      <c r="WO440" s="122"/>
      <c r="WP440" s="122"/>
      <c r="WQ440" s="122"/>
      <c r="WR440" s="122"/>
      <c r="WS440" s="122"/>
      <c r="WT440" s="122"/>
      <c r="WU440" s="122"/>
      <c r="WV440" s="122"/>
      <c r="WW440" s="122"/>
      <c r="WX440" s="122"/>
      <c r="WY440" s="122"/>
      <c r="WZ440" s="122"/>
      <c r="XA440" s="122"/>
      <c r="XB440" s="122"/>
      <c r="XC440" s="122"/>
      <c r="XD440" s="122"/>
      <c r="XE440" s="122"/>
      <c r="XF440" s="122"/>
      <c r="XG440" s="122"/>
      <c r="XH440" s="122"/>
      <c r="XI440" s="122"/>
      <c r="XJ440" s="122"/>
      <c r="XK440" s="122"/>
      <c r="XL440" s="122"/>
      <c r="XM440" s="122"/>
      <c r="XN440" s="122"/>
      <c r="XO440" s="122"/>
      <c r="XP440" s="122"/>
      <c r="XQ440" s="122"/>
      <c r="XR440" s="122"/>
      <c r="XS440" s="122"/>
      <c r="XT440" s="122"/>
      <c r="XU440" s="122"/>
      <c r="XV440" s="122"/>
      <c r="XW440" s="122"/>
      <c r="XX440" s="122"/>
      <c r="XY440" s="122"/>
      <c r="XZ440" s="122"/>
      <c r="YA440" s="122"/>
      <c r="YB440" s="122"/>
      <c r="YC440" s="122"/>
      <c r="YD440" s="122"/>
      <c r="YE440" s="122"/>
      <c r="YF440" s="122"/>
      <c r="YG440" s="122"/>
      <c r="YH440" s="122"/>
      <c r="YI440" s="122"/>
      <c r="YJ440" s="122"/>
      <c r="YK440" s="122"/>
      <c r="YL440" s="122"/>
      <c r="YM440" s="122"/>
      <c r="YN440" s="122"/>
      <c r="YO440" s="122"/>
      <c r="YP440" s="122"/>
      <c r="YQ440" s="122"/>
      <c r="YR440" s="122"/>
      <c r="YS440" s="122"/>
      <c r="YT440" s="122"/>
      <c r="YU440" s="122"/>
      <c r="YV440" s="122"/>
      <c r="YW440" s="122"/>
      <c r="YX440" s="122"/>
      <c r="YY440" s="122"/>
      <c r="YZ440" s="122"/>
      <c r="ZA440" s="122"/>
      <c r="ZB440" s="122"/>
      <c r="ZC440" s="122"/>
      <c r="ZD440" s="122"/>
      <c r="ZE440" s="122"/>
      <c r="ZF440" s="122"/>
      <c r="ZG440" s="122"/>
      <c r="ZH440" s="122"/>
      <c r="ZI440" s="122"/>
      <c r="ZJ440" s="122"/>
      <c r="ZK440" s="122"/>
      <c r="ZL440" s="122"/>
      <c r="ZM440" s="122"/>
      <c r="ZN440" s="122"/>
      <c r="ZO440" s="122"/>
      <c r="ZP440" s="122"/>
      <c r="ZQ440" s="122"/>
      <c r="ZR440" s="122"/>
      <c r="ZS440" s="122"/>
      <c r="ZT440" s="122"/>
      <c r="ZU440" s="122"/>
      <c r="ZV440" s="122"/>
      <c r="ZW440" s="122"/>
      <c r="ZX440" s="122"/>
      <c r="ZY440" s="122"/>
      <c r="ZZ440" s="122"/>
      <c r="AAA440" s="122"/>
      <c r="AAB440" s="122"/>
      <c r="AAC440" s="122"/>
      <c r="AAD440" s="122"/>
      <c r="AAE440" s="122"/>
      <c r="AAF440" s="122"/>
      <c r="AAG440" s="122"/>
      <c r="AAH440" s="122"/>
      <c r="AAI440" s="122"/>
      <c r="AAJ440" s="122"/>
      <c r="AAK440" s="122"/>
      <c r="AAL440" s="122"/>
      <c r="AAM440" s="122"/>
      <c r="AAN440" s="122"/>
      <c r="AAO440" s="122"/>
      <c r="AAP440" s="122"/>
      <c r="AAQ440" s="122"/>
      <c r="AAR440" s="122"/>
      <c r="AAS440" s="122"/>
      <c r="AAT440" s="122"/>
      <c r="AAU440" s="122"/>
      <c r="AAV440" s="122"/>
      <c r="AAW440" s="122"/>
      <c r="AAX440" s="122"/>
      <c r="AAY440" s="122"/>
      <c r="AAZ440" s="122"/>
      <c r="ABA440" s="122"/>
      <c r="ABB440" s="122"/>
      <c r="ABC440" s="122"/>
      <c r="ABD440" s="122"/>
      <c r="ABE440" s="122"/>
      <c r="ABF440" s="122"/>
      <c r="ABG440" s="122"/>
      <c r="ABH440" s="122"/>
      <c r="ABI440" s="122"/>
      <c r="ABJ440" s="122"/>
      <c r="ABK440" s="122"/>
      <c r="ABL440" s="122"/>
      <c r="ABM440" s="122"/>
      <c r="ABN440" s="122"/>
      <c r="ABO440" s="122"/>
      <c r="ABP440" s="122"/>
      <c r="ABQ440" s="122"/>
      <c r="ABR440" s="122"/>
      <c r="ABS440" s="122"/>
      <c r="ABT440" s="122"/>
      <c r="ABU440" s="122"/>
      <c r="ABV440" s="122"/>
      <c r="ABW440" s="122"/>
      <c r="ABX440" s="122"/>
      <c r="ABY440" s="122"/>
      <c r="ABZ440" s="122"/>
      <c r="ACA440" s="122"/>
      <c r="ACB440" s="122"/>
      <c r="ACC440" s="122"/>
      <c r="ACD440" s="122"/>
      <c r="ACE440" s="122"/>
      <c r="ACF440" s="122"/>
      <c r="ACG440" s="122"/>
      <c r="ACH440" s="122"/>
      <c r="ACI440" s="122"/>
      <c r="ACJ440" s="122"/>
      <c r="ACK440" s="122"/>
      <c r="ACL440" s="122"/>
      <c r="ACM440" s="122"/>
      <c r="ACN440" s="122"/>
      <c r="ACO440" s="122"/>
      <c r="ACP440" s="122"/>
      <c r="ACQ440" s="122"/>
      <c r="ACR440" s="122"/>
      <c r="ACS440" s="122"/>
      <c r="ACT440" s="122"/>
      <c r="ACU440" s="122"/>
      <c r="ACV440" s="122"/>
      <c r="ACW440" s="122"/>
      <c r="ACX440" s="122"/>
      <c r="ACY440" s="122"/>
      <c r="ACZ440" s="122"/>
      <c r="ADA440" s="122"/>
    </row>
    <row r="441" spans="1:781" ht="15" customHeight="1" x14ac:dyDescent="0.3">
      <c r="A441" s="208"/>
      <c r="B441" s="213"/>
      <c r="C441" s="254"/>
      <c r="D441" s="216"/>
      <c r="E441" s="211"/>
      <c r="F441" s="217"/>
      <c r="G441" s="210"/>
      <c r="H441" s="217"/>
      <c r="I441" s="218"/>
      <c r="J441" s="264"/>
      <c r="K441" s="208"/>
      <c r="L441" s="209"/>
      <c r="M441" s="210"/>
      <c r="N441" s="211"/>
      <c r="O441" s="216"/>
      <c r="P441" s="213"/>
      <c r="Q441" s="219"/>
      <c r="R441" s="249"/>
      <c r="S441" s="265"/>
      <c r="T441" s="229"/>
      <c r="U441" s="229"/>
      <c r="V441" s="261"/>
      <c r="W441" s="261"/>
      <c r="X441" s="261"/>
      <c r="Y441" s="261"/>
      <c r="Z441" s="261"/>
      <c r="AA441" s="261"/>
      <c r="AB441" s="262"/>
      <c r="AC441" s="263"/>
      <c r="AD441" s="263"/>
      <c r="AE441" s="263"/>
      <c r="AF441" s="263"/>
      <c r="AG441" s="263"/>
      <c r="AH441" s="263"/>
      <c r="AI441" s="263"/>
      <c r="AJ441" s="263"/>
      <c r="AK441" s="263"/>
      <c r="AL441" s="263"/>
      <c r="AM441" s="263"/>
      <c r="AN441" s="263"/>
      <c r="AO441" s="263"/>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22"/>
      <c r="ER441" s="122"/>
      <c r="ES441" s="122"/>
      <c r="ET441" s="122"/>
      <c r="EU441" s="122"/>
      <c r="EV441" s="122"/>
      <c r="EW441" s="122"/>
      <c r="EX441" s="122"/>
      <c r="EY441" s="122"/>
      <c r="EZ441" s="122"/>
      <c r="FA441" s="122"/>
      <c r="FB441" s="122"/>
      <c r="FC441" s="122"/>
      <c r="FD441" s="122"/>
      <c r="FE441" s="122"/>
      <c r="FF441" s="122"/>
      <c r="FG441" s="122"/>
      <c r="FH441" s="122"/>
      <c r="FI441" s="122"/>
      <c r="FJ441" s="122"/>
      <c r="FK441" s="122"/>
      <c r="FL441" s="122"/>
      <c r="FM441" s="122"/>
      <c r="FN441" s="122"/>
      <c r="FO441" s="122"/>
      <c r="FP441" s="122"/>
      <c r="FQ441" s="122"/>
      <c r="FR441" s="122"/>
      <c r="FS441" s="122"/>
      <c r="FT441" s="122"/>
      <c r="FU441" s="122"/>
      <c r="FV441" s="122"/>
      <c r="FW441" s="122"/>
      <c r="FX441" s="122"/>
      <c r="FY441" s="122"/>
      <c r="FZ441" s="122"/>
      <c r="GA441" s="122"/>
      <c r="GB441" s="122"/>
      <c r="GC441" s="122"/>
      <c r="GD441" s="122"/>
      <c r="GE441" s="122"/>
      <c r="GF441" s="122"/>
      <c r="GG441" s="122"/>
      <c r="GH441" s="122"/>
      <c r="GI441" s="122"/>
      <c r="GJ441" s="122"/>
      <c r="GK441" s="122"/>
      <c r="GL441" s="122"/>
      <c r="GM441" s="122"/>
      <c r="GN441" s="122"/>
      <c r="GO441" s="122"/>
      <c r="GP441" s="122"/>
      <c r="GQ441" s="122"/>
      <c r="GR441" s="122"/>
      <c r="GS441" s="122"/>
      <c r="GT441" s="122"/>
      <c r="GU441" s="122"/>
      <c r="GV441" s="122"/>
      <c r="GW441" s="122"/>
      <c r="GX441" s="122"/>
      <c r="GY441" s="122"/>
      <c r="GZ441" s="122"/>
      <c r="HA441" s="122"/>
      <c r="HB441" s="122"/>
      <c r="HC441" s="122"/>
      <c r="HD441" s="122"/>
      <c r="HE441" s="122"/>
      <c r="HF441" s="122"/>
      <c r="HG441" s="122"/>
      <c r="HH441" s="122"/>
      <c r="HI441" s="122"/>
      <c r="HJ441" s="122"/>
      <c r="HK441" s="122"/>
      <c r="HL441" s="122"/>
      <c r="HM441" s="122"/>
      <c r="HN441" s="122"/>
      <c r="HO441" s="122"/>
      <c r="HP441" s="122"/>
      <c r="HQ441" s="122"/>
      <c r="HR441" s="122"/>
      <c r="HS441" s="122"/>
      <c r="HT441" s="122"/>
      <c r="HU441" s="122"/>
      <c r="HV441" s="122"/>
      <c r="HW441" s="122"/>
      <c r="HX441" s="122"/>
      <c r="HY441" s="122"/>
      <c r="HZ441" s="122"/>
      <c r="IA441" s="122"/>
      <c r="IB441" s="122"/>
      <c r="IC441" s="122"/>
      <c r="ID441" s="122"/>
      <c r="IE441" s="122"/>
      <c r="IF441" s="122"/>
      <c r="IG441" s="122"/>
      <c r="IH441" s="122"/>
      <c r="II441" s="122"/>
      <c r="IJ441" s="122"/>
      <c r="IK441" s="122"/>
      <c r="IL441" s="122"/>
      <c r="IM441" s="122"/>
      <c r="IN441" s="122"/>
      <c r="IO441" s="122"/>
      <c r="IP441" s="122"/>
      <c r="IQ441" s="122"/>
      <c r="IR441" s="122"/>
      <c r="IS441" s="122"/>
      <c r="IT441" s="122"/>
      <c r="IU441" s="122"/>
      <c r="IV441" s="122"/>
      <c r="IW441" s="122"/>
      <c r="IX441" s="122"/>
      <c r="IY441" s="122"/>
      <c r="IZ441" s="122"/>
      <c r="JA441" s="122"/>
      <c r="JB441" s="122"/>
      <c r="JC441" s="122"/>
      <c r="JD441" s="122"/>
      <c r="JE441" s="122"/>
      <c r="JF441" s="122"/>
      <c r="JG441" s="122"/>
      <c r="JH441" s="122"/>
      <c r="JI441" s="122"/>
      <c r="JJ441" s="122"/>
      <c r="JK441" s="122"/>
      <c r="JL441" s="122"/>
      <c r="JM441" s="122"/>
      <c r="JN441" s="122"/>
      <c r="JO441" s="122"/>
      <c r="JP441" s="122"/>
      <c r="JQ441" s="122"/>
      <c r="JR441" s="122"/>
      <c r="JS441" s="122"/>
      <c r="JT441" s="122"/>
      <c r="JU441" s="122"/>
      <c r="JV441" s="122"/>
      <c r="JW441" s="122"/>
      <c r="JX441" s="122"/>
      <c r="JY441" s="122"/>
      <c r="JZ441" s="122"/>
      <c r="KA441" s="122"/>
      <c r="KB441" s="122"/>
      <c r="KC441" s="122"/>
      <c r="KD441" s="122"/>
      <c r="KE441" s="122"/>
      <c r="KF441" s="122"/>
      <c r="KG441" s="122"/>
      <c r="KH441" s="122"/>
      <c r="KI441" s="122"/>
      <c r="KJ441" s="122"/>
      <c r="KK441" s="122"/>
      <c r="KL441" s="122"/>
      <c r="KM441" s="122"/>
      <c r="KN441" s="122"/>
      <c r="KO441" s="122"/>
      <c r="KP441" s="122"/>
      <c r="KQ441" s="122"/>
      <c r="KR441" s="122"/>
      <c r="KS441" s="122"/>
      <c r="KT441" s="122"/>
      <c r="KU441" s="122"/>
      <c r="KV441" s="122"/>
      <c r="KW441" s="122"/>
      <c r="KX441" s="122"/>
      <c r="KY441" s="122"/>
      <c r="KZ441" s="122"/>
      <c r="LA441" s="122"/>
      <c r="LB441" s="122"/>
      <c r="LC441" s="122"/>
      <c r="LD441" s="122"/>
      <c r="LE441" s="122"/>
      <c r="LF441" s="122"/>
      <c r="LG441" s="122"/>
      <c r="LH441" s="122"/>
      <c r="LI441" s="122"/>
      <c r="LJ441" s="122"/>
      <c r="LK441" s="122"/>
      <c r="LL441" s="122"/>
      <c r="LM441" s="122"/>
      <c r="LN441" s="122"/>
      <c r="LO441" s="122"/>
      <c r="LP441" s="122"/>
      <c r="LQ441" s="122"/>
      <c r="LR441" s="122"/>
      <c r="LS441" s="122"/>
      <c r="LT441" s="122"/>
      <c r="LU441" s="122"/>
      <c r="LV441" s="122"/>
      <c r="LW441" s="122"/>
      <c r="LX441" s="122"/>
      <c r="LY441" s="122"/>
      <c r="LZ441" s="122"/>
      <c r="MA441" s="122"/>
      <c r="MB441" s="122"/>
      <c r="MC441" s="122"/>
      <c r="MD441" s="122"/>
      <c r="ME441" s="122"/>
      <c r="MF441" s="122"/>
      <c r="MG441" s="122"/>
      <c r="MH441" s="122"/>
      <c r="MI441" s="122"/>
      <c r="MJ441" s="122"/>
      <c r="MK441" s="122"/>
      <c r="ML441" s="122"/>
      <c r="MM441" s="122"/>
      <c r="MN441" s="122"/>
      <c r="MO441" s="122"/>
      <c r="MP441" s="122"/>
      <c r="MQ441" s="122"/>
      <c r="MR441" s="122"/>
      <c r="MS441" s="122"/>
      <c r="MT441" s="122"/>
      <c r="MU441" s="122"/>
      <c r="MV441" s="122"/>
      <c r="MW441" s="122"/>
      <c r="MX441" s="122"/>
      <c r="MY441" s="122"/>
      <c r="MZ441" s="122"/>
      <c r="NA441" s="122"/>
      <c r="NB441" s="122"/>
      <c r="NC441" s="122"/>
      <c r="ND441" s="122"/>
      <c r="NE441" s="122"/>
      <c r="NF441" s="122"/>
      <c r="NG441" s="122"/>
      <c r="NH441" s="122"/>
      <c r="NI441" s="122"/>
      <c r="NJ441" s="122"/>
      <c r="NK441" s="122"/>
      <c r="NL441" s="122"/>
      <c r="NM441" s="122"/>
      <c r="NN441" s="122"/>
      <c r="NO441" s="122"/>
      <c r="NP441" s="122"/>
      <c r="NQ441" s="122"/>
      <c r="NR441" s="122"/>
      <c r="NS441" s="122"/>
      <c r="NT441" s="122"/>
      <c r="NU441" s="122"/>
      <c r="NV441" s="122"/>
      <c r="NW441" s="122"/>
      <c r="NX441" s="122"/>
      <c r="NY441" s="122"/>
      <c r="NZ441" s="122"/>
      <c r="OA441" s="122"/>
      <c r="OB441" s="122"/>
      <c r="OC441" s="122"/>
      <c r="OD441" s="122"/>
      <c r="OE441" s="122"/>
      <c r="OF441" s="122"/>
      <c r="OG441" s="122"/>
      <c r="OH441" s="122"/>
      <c r="OI441" s="122"/>
      <c r="OJ441" s="122"/>
      <c r="OK441" s="122"/>
      <c r="OL441" s="122"/>
      <c r="OM441" s="122"/>
      <c r="ON441" s="122"/>
      <c r="OO441" s="122"/>
      <c r="OP441" s="122"/>
      <c r="OQ441" s="122"/>
      <c r="OR441" s="122"/>
      <c r="OS441" s="122"/>
      <c r="OT441" s="122"/>
      <c r="OU441" s="122"/>
      <c r="OV441" s="122"/>
      <c r="OW441" s="122"/>
      <c r="OX441" s="122"/>
      <c r="OY441" s="122"/>
      <c r="OZ441" s="122"/>
      <c r="PA441" s="122"/>
      <c r="PB441" s="122"/>
      <c r="PC441" s="122"/>
      <c r="PD441" s="122"/>
      <c r="PE441" s="122"/>
      <c r="PF441" s="122"/>
      <c r="PG441" s="122"/>
      <c r="PH441" s="122"/>
      <c r="PI441" s="122"/>
      <c r="PJ441" s="122"/>
      <c r="PK441" s="122"/>
      <c r="PL441" s="122"/>
      <c r="PM441" s="122"/>
      <c r="PN441" s="122"/>
      <c r="PO441" s="122"/>
      <c r="PP441" s="122"/>
      <c r="PQ441" s="122"/>
      <c r="PR441" s="122"/>
      <c r="PS441" s="122"/>
      <c r="PT441" s="122"/>
      <c r="PU441" s="122"/>
      <c r="PV441" s="122"/>
      <c r="PW441" s="122"/>
      <c r="PX441" s="122"/>
      <c r="PY441" s="122"/>
      <c r="PZ441" s="122"/>
      <c r="QA441" s="122"/>
      <c r="QB441" s="122"/>
      <c r="QC441" s="122"/>
      <c r="QD441" s="122"/>
      <c r="QE441" s="122"/>
      <c r="QF441" s="122"/>
      <c r="QG441" s="122"/>
      <c r="QH441" s="122"/>
      <c r="QI441" s="122"/>
      <c r="QJ441" s="122"/>
      <c r="QK441" s="122"/>
      <c r="QL441" s="122"/>
      <c r="QM441" s="122"/>
      <c r="QN441" s="122"/>
      <c r="QO441" s="122"/>
      <c r="QP441" s="122"/>
      <c r="QQ441" s="122"/>
      <c r="QR441" s="122"/>
      <c r="QS441" s="122"/>
      <c r="QT441" s="122"/>
      <c r="QU441" s="122"/>
      <c r="QV441" s="122"/>
      <c r="QW441" s="122"/>
      <c r="QX441" s="122"/>
      <c r="QY441" s="122"/>
      <c r="QZ441" s="122"/>
      <c r="RA441" s="122"/>
      <c r="RB441" s="122"/>
      <c r="RC441" s="122"/>
      <c r="RD441" s="122"/>
      <c r="RE441" s="122"/>
      <c r="RF441" s="122"/>
      <c r="RG441" s="122"/>
      <c r="RH441" s="122"/>
      <c r="RI441" s="122"/>
      <c r="RJ441" s="122"/>
      <c r="RK441" s="122"/>
      <c r="RL441" s="122"/>
      <c r="RM441" s="122"/>
      <c r="RN441" s="122"/>
      <c r="RO441" s="122"/>
      <c r="RP441" s="122"/>
      <c r="RQ441" s="122"/>
      <c r="RR441" s="122"/>
      <c r="RS441" s="122"/>
      <c r="RT441" s="122"/>
      <c r="RU441" s="122"/>
      <c r="RV441" s="122"/>
      <c r="RW441" s="122"/>
      <c r="RX441" s="122"/>
      <c r="RY441" s="122"/>
      <c r="RZ441" s="122"/>
      <c r="SA441" s="122"/>
      <c r="SB441" s="122"/>
      <c r="SC441" s="122"/>
      <c r="SD441" s="122"/>
      <c r="SE441" s="122"/>
      <c r="SF441" s="122"/>
      <c r="SG441" s="122"/>
      <c r="SH441" s="122"/>
      <c r="SI441" s="122"/>
      <c r="SJ441" s="122"/>
      <c r="SK441" s="122"/>
      <c r="SL441" s="122"/>
      <c r="SM441" s="122"/>
      <c r="SN441" s="122"/>
      <c r="SO441" s="122"/>
      <c r="SP441" s="122"/>
      <c r="SQ441" s="122"/>
      <c r="SR441" s="122"/>
      <c r="SS441" s="122"/>
      <c r="ST441" s="122"/>
      <c r="SU441" s="122"/>
      <c r="SV441" s="122"/>
      <c r="SW441" s="122"/>
      <c r="SX441" s="122"/>
      <c r="SY441" s="122"/>
      <c r="SZ441" s="122"/>
      <c r="TA441" s="122"/>
      <c r="TB441" s="122"/>
      <c r="TC441" s="122"/>
      <c r="TD441" s="122"/>
      <c r="TE441" s="122"/>
      <c r="TF441" s="122"/>
      <c r="TG441" s="122"/>
      <c r="TH441" s="122"/>
      <c r="TI441" s="122"/>
      <c r="TJ441" s="122"/>
      <c r="TK441" s="122"/>
      <c r="TL441" s="122"/>
      <c r="TM441" s="122"/>
      <c r="TN441" s="122"/>
      <c r="TO441" s="122"/>
      <c r="TP441" s="122"/>
      <c r="TQ441" s="122"/>
      <c r="TR441" s="122"/>
      <c r="TS441" s="122"/>
      <c r="TT441" s="122"/>
      <c r="TU441" s="122"/>
      <c r="TV441" s="122"/>
      <c r="TW441" s="122"/>
      <c r="TX441" s="122"/>
      <c r="TY441" s="122"/>
      <c r="TZ441" s="122"/>
      <c r="UA441" s="122"/>
      <c r="UB441" s="122"/>
      <c r="UC441" s="122"/>
      <c r="UD441" s="122"/>
      <c r="UE441" s="122"/>
      <c r="UF441" s="122"/>
      <c r="UG441" s="122"/>
      <c r="UH441" s="122"/>
      <c r="UI441" s="122"/>
      <c r="UJ441" s="122"/>
      <c r="UK441" s="122"/>
      <c r="UL441" s="122"/>
      <c r="UM441" s="122"/>
      <c r="UN441" s="122"/>
      <c r="UO441" s="122"/>
      <c r="UP441" s="122"/>
      <c r="UQ441" s="122"/>
      <c r="UR441" s="122"/>
      <c r="US441" s="122"/>
      <c r="UT441" s="122"/>
      <c r="UU441" s="122"/>
      <c r="UV441" s="122"/>
      <c r="UW441" s="122"/>
      <c r="UX441" s="122"/>
      <c r="UY441" s="122"/>
      <c r="UZ441" s="122"/>
      <c r="VA441" s="122"/>
      <c r="VB441" s="122"/>
      <c r="VC441" s="122"/>
      <c r="VD441" s="122"/>
      <c r="VE441" s="122"/>
      <c r="VF441" s="122"/>
      <c r="VG441" s="122"/>
      <c r="VH441" s="122"/>
      <c r="VI441" s="122"/>
      <c r="VJ441" s="122"/>
      <c r="VK441" s="122"/>
      <c r="VL441" s="122"/>
      <c r="VM441" s="122"/>
      <c r="VN441" s="122"/>
      <c r="VO441" s="122"/>
      <c r="VP441" s="122"/>
      <c r="VQ441" s="122"/>
      <c r="VR441" s="122"/>
      <c r="VS441" s="122"/>
      <c r="VT441" s="122"/>
      <c r="VU441" s="122"/>
      <c r="VV441" s="122"/>
      <c r="VW441" s="122"/>
      <c r="VX441" s="122"/>
      <c r="VY441" s="122"/>
      <c r="VZ441" s="122"/>
      <c r="WA441" s="122"/>
      <c r="WB441" s="122"/>
      <c r="WC441" s="122"/>
      <c r="WD441" s="122"/>
      <c r="WE441" s="122"/>
      <c r="WF441" s="122"/>
      <c r="WG441" s="122"/>
      <c r="WH441" s="122"/>
      <c r="WI441" s="122"/>
      <c r="WJ441" s="122"/>
      <c r="WK441" s="122"/>
      <c r="WL441" s="122"/>
      <c r="WM441" s="122"/>
      <c r="WN441" s="122"/>
      <c r="WO441" s="122"/>
      <c r="WP441" s="122"/>
      <c r="WQ441" s="122"/>
      <c r="WR441" s="122"/>
      <c r="WS441" s="122"/>
      <c r="WT441" s="122"/>
      <c r="WU441" s="122"/>
      <c r="WV441" s="122"/>
      <c r="WW441" s="122"/>
      <c r="WX441" s="122"/>
      <c r="WY441" s="122"/>
      <c r="WZ441" s="122"/>
      <c r="XA441" s="122"/>
      <c r="XB441" s="122"/>
      <c r="XC441" s="122"/>
      <c r="XD441" s="122"/>
      <c r="XE441" s="122"/>
      <c r="XF441" s="122"/>
      <c r="XG441" s="122"/>
      <c r="XH441" s="122"/>
      <c r="XI441" s="122"/>
      <c r="XJ441" s="122"/>
      <c r="XK441" s="122"/>
      <c r="XL441" s="122"/>
      <c r="XM441" s="122"/>
      <c r="XN441" s="122"/>
      <c r="XO441" s="122"/>
      <c r="XP441" s="122"/>
      <c r="XQ441" s="122"/>
      <c r="XR441" s="122"/>
      <c r="XS441" s="122"/>
      <c r="XT441" s="122"/>
      <c r="XU441" s="122"/>
      <c r="XV441" s="122"/>
      <c r="XW441" s="122"/>
      <c r="XX441" s="122"/>
      <c r="XY441" s="122"/>
      <c r="XZ441" s="122"/>
      <c r="YA441" s="122"/>
      <c r="YB441" s="122"/>
      <c r="YC441" s="122"/>
      <c r="YD441" s="122"/>
      <c r="YE441" s="122"/>
      <c r="YF441" s="122"/>
      <c r="YG441" s="122"/>
      <c r="YH441" s="122"/>
      <c r="YI441" s="122"/>
      <c r="YJ441" s="122"/>
      <c r="YK441" s="122"/>
      <c r="YL441" s="122"/>
      <c r="YM441" s="122"/>
      <c r="YN441" s="122"/>
      <c r="YO441" s="122"/>
      <c r="YP441" s="122"/>
      <c r="YQ441" s="122"/>
      <c r="YR441" s="122"/>
      <c r="YS441" s="122"/>
      <c r="YT441" s="122"/>
      <c r="YU441" s="122"/>
      <c r="YV441" s="122"/>
      <c r="YW441" s="122"/>
      <c r="YX441" s="122"/>
      <c r="YY441" s="122"/>
      <c r="YZ441" s="122"/>
      <c r="ZA441" s="122"/>
      <c r="ZB441" s="122"/>
      <c r="ZC441" s="122"/>
      <c r="ZD441" s="122"/>
      <c r="ZE441" s="122"/>
      <c r="ZF441" s="122"/>
      <c r="ZG441" s="122"/>
      <c r="ZH441" s="122"/>
      <c r="ZI441" s="122"/>
      <c r="ZJ441" s="122"/>
      <c r="ZK441" s="122"/>
      <c r="ZL441" s="122"/>
      <c r="ZM441" s="122"/>
      <c r="ZN441" s="122"/>
      <c r="ZO441" s="122"/>
      <c r="ZP441" s="122"/>
      <c r="ZQ441" s="122"/>
      <c r="ZR441" s="122"/>
      <c r="ZS441" s="122"/>
      <c r="ZT441" s="122"/>
      <c r="ZU441" s="122"/>
      <c r="ZV441" s="122"/>
      <c r="ZW441" s="122"/>
      <c r="ZX441" s="122"/>
      <c r="ZY441" s="122"/>
      <c r="ZZ441" s="122"/>
      <c r="AAA441" s="122"/>
      <c r="AAB441" s="122"/>
      <c r="AAC441" s="122"/>
      <c r="AAD441" s="122"/>
      <c r="AAE441" s="122"/>
      <c r="AAF441" s="122"/>
      <c r="AAG441" s="122"/>
      <c r="AAH441" s="122"/>
      <c r="AAI441" s="122"/>
      <c r="AAJ441" s="122"/>
      <c r="AAK441" s="122"/>
      <c r="AAL441" s="122"/>
      <c r="AAM441" s="122"/>
      <c r="AAN441" s="122"/>
      <c r="AAO441" s="122"/>
      <c r="AAP441" s="122"/>
      <c r="AAQ441" s="122"/>
      <c r="AAR441" s="122"/>
      <c r="AAS441" s="122"/>
      <c r="AAT441" s="122"/>
      <c r="AAU441" s="122"/>
      <c r="AAV441" s="122"/>
      <c r="AAW441" s="122"/>
      <c r="AAX441" s="122"/>
      <c r="AAY441" s="122"/>
      <c r="AAZ441" s="122"/>
      <c r="ABA441" s="122"/>
      <c r="ABB441" s="122"/>
      <c r="ABC441" s="122"/>
      <c r="ABD441" s="122"/>
      <c r="ABE441" s="122"/>
      <c r="ABF441" s="122"/>
      <c r="ABG441" s="122"/>
      <c r="ABH441" s="122"/>
      <c r="ABI441" s="122"/>
      <c r="ABJ441" s="122"/>
      <c r="ABK441" s="122"/>
      <c r="ABL441" s="122"/>
      <c r="ABM441" s="122"/>
      <c r="ABN441" s="122"/>
      <c r="ABO441" s="122"/>
      <c r="ABP441" s="122"/>
      <c r="ABQ441" s="122"/>
      <c r="ABR441" s="122"/>
      <c r="ABS441" s="122"/>
      <c r="ABT441" s="122"/>
      <c r="ABU441" s="122"/>
      <c r="ABV441" s="122"/>
      <c r="ABW441" s="122"/>
      <c r="ABX441" s="122"/>
      <c r="ABY441" s="122"/>
      <c r="ABZ441" s="122"/>
      <c r="ACA441" s="122"/>
      <c r="ACB441" s="122"/>
      <c r="ACC441" s="122"/>
      <c r="ACD441" s="122"/>
      <c r="ACE441" s="122"/>
      <c r="ACF441" s="122"/>
      <c r="ACG441" s="122"/>
      <c r="ACH441" s="122"/>
      <c r="ACI441" s="122"/>
      <c r="ACJ441" s="122"/>
      <c r="ACK441" s="122"/>
      <c r="ACL441" s="122"/>
      <c r="ACM441" s="122"/>
      <c r="ACN441" s="122"/>
      <c r="ACO441" s="122"/>
      <c r="ACP441" s="122"/>
      <c r="ACQ441" s="122"/>
      <c r="ACR441" s="122"/>
      <c r="ACS441" s="122"/>
      <c r="ACT441" s="122"/>
      <c r="ACU441" s="122"/>
      <c r="ACV441" s="122"/>
      <c r="ACW441" s="122"/>
      <c r="ACX441" s="122"/>
      <c r="ACY441" s="122"/>
      <c r="ACZ441" s="122"/>
      <c r="ADA441" s="122"/>
    </row>
    <row r="442" spans="1:781" ht="15" customHeight="1" x14ac:dyDescent="0.3">
      <c r="A442" s="208"/>
      <c r="B442" s="213"/>
      <c r="C442" s="254"/>
      <c r="D442" s="216"/>
      <c r="E442" s="211"/>
      <c r="F442" s="217"/>
      <c r="G442" s="210"/>
      <c r="H442" s="217"/>
      <c r="I442" s="218"/>
      <c r="J442" s="264"/>
      <c r="K442" s="208"/>
      <c r="L442" s="209"/>
      <c r="M442" s="210"/>
      <c r="N442" s="211"/>
      <c r="O442" s="216"/>
      <c r="P442" s="213"/>
      <c r="Q442" s="253"/>
      <c r="R442" s="249"/>
      <c r="S442" s="266"/>
      <c r="T442" s="267" t="s">
        <v>1171</v>
      </c>
      <c r="U442" s="229" t="s">
        <v>1172</v>
      </c>
      <c r="V442" s="263"/>
      <c r="W442" s="261"/>
      <c r="X442" s="261"/>
      <c r="Y442" s="261"/>
      <c r="Z442" s="261"/>
      <c r="AA442" s="261"/>
      <c r="AB442" s="262"/>
      <c r="AC442" s="263"/>
      <c r="AD442" s="263"/>
      <c r="AE442" s="263"/>
      <c r="AF442" s="263"/>
      <c r="AG442" s="263"/>
      <c r="AH442" s="263"/>
      <c r="AI442" s="263"/>
      <c r="AJ442" s="263"/>
      <c r="AK442" s="263"/>
      <c r="AL442" s="263"/>
      <c r="AM442" s="263"/>
      <c r="AN442" s="263"/>
      <c r="AO442" s="263"/>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2"/>
      <c r="EI442" s="122"/>
      <c r="EJ442" s="122"/>
      <c r="EK442" s="122"/>
      <c r="EL442" s="122"/>
      <c r="EM442" s="122"/>
      <c r="EN442" s="122"/>
      <c r="EO442" s="122"/>
      <c r="EP442" s="122"/>
      <c r="EQ442" s="122"/>
      <c r="ER442" s="122"/>
      <c r="ES442" s="122"/>
      <c r="ET442" s="122"/>
      <c r="EU442" s="122"/>
      <c r="EV442" s="122"/>
      <c r="EW442" s="122"/>
      <c r="EX442" s="122"/>
      <c r="EY442" s="122"/>
      <c r="EZ442" s="122"/>
      <c r="FA442" s="122"/>
      <c r="FB442" s="122"/>
      <c r="FC442" s="122"/>
      <c r="FD442" s="122"/>
      <c r="FE442" s="122"/>
      <c r="FF442" s="122"/>
      <c r="FG442" s="122"/>
      <c r="FH442" s="122"/>
      <c r="FI442" s="122"/>
      <c r="FJ442" s="122"/>
      <c r="FK442" s="122"/>
      <c r="FL442" s="122"/>
      <c r="FM442" s="122"/>
      <c r="FN442" s="122"/>
      <c r="FO442" s="122"/>
      <c r="FP442" s="122"/>
      <c r="FQ442" s="122"/>
      <c r="FR442" s="122"/>
      <c r="FS442" s="122"/>
      <c r="FT442" s="122"/>
      <c r="FU442" s="122"/>
      <c r="FV442" s="122"/>
      <c r="FW442" s="122"/>
      <c r="FX442" s="122"/>
      <c r="FY442" s="122"/>
      <c r="FZ442" s="122"/>
      <c r="GA442" s="122"/>
      <c r="GB442" s="122"/>
      <c r="GC442" s="122"/>
      <c r="GD442" s="122"/>
      <c r="GE442" s="122"/>
      <c r="GF442" s="122"/>
      <c r="GG442" s="122"/>
      <c r="GH442" s="122"/>
      <c r="GI442" s="122"/>
      <c r="GJ442" s="122"/>
      <c r="GK442" s="122"/>
      <c r="GL442" s="122"/>
      <c r="GM442" s="122"/>
      <c r="GN442" s="122"/>
      <c r="GO442" s="122"/>
      <c r="GP442" s="122"/>
      <c r="GQ442" s="122"/>
      <c r="GR442" s="122"/>
      <c r="GS442" s="122"/>
      <c r="GT442" s="122"/>
      <c r="GU442" s="122"/>
      <c r="GV442" s="122"/>
      <c r="GW442" s="122"/>
      <c r="GX442" s="122"/>
      <c r="GY442" s="122"/>
      <c r="GZ442" s="122"/>
      <c r="HA442" s="122"/>
      <c r="HB442" s="122"/>
      <c r="HC442" s="122"/>
      <c r="HD442" s="122"/>
      <c r="HE442" s="122"/>
      <c r="HF442" s="122"/>
      <c r="HG442" s="122"/>
      <c r="HH442" s="122"/>
      <c r="HI442" s="122"/>
      <c r="HJ442" s="122"/>
      <c r="HK442" s="122"/>
      <c r="HL442" s="122"/>
      <c r="HM442" s="122"/>
      <c r="HN442" s="122"/>
      <c r="HO442" s="122"/>
      <c r="HP442" s="122"/>
      <c r="HQ442" s="122"/>
      <c r="HR442" s="122"/>
      <c r="HS442" s="122"/>
      <c r="HT442" s="122"/>
      <c r="HU442" s="122"/>
      <c r="HV442" s="122"/>
      <c r="HW442" s="122"/>
      <c r="HX442" s="122"/>
      <c r="HY442" s="122"/>
      <c r="HZ442" s="122"/>
      <c r="IA442" s="122"/>
      <c r="IB442" s="122"/>
      <c r="IC442" s="122"/>
      <c r="ID442" s="122"/>
      <c r="IE442" s="122"/>
      <c r="IF442" s="122"/>
      <c r="IG442" s="122"/>
      <c r="IH442" s="122"/>
      <c r="II442" s="122"/>
      <c r="IJ442" s="122"/>
      <c r="IK442" s="122"/>
      <c r="IL442" s="122"/>
      <c r="IM442" s="122"/>
      <c r="IN442" s="122"/>
      <c r="IO442" s="122"/>
      <c r="IP442" s="122"/>
      <c r="IQ442" s="122"/>
      <c r="IR442" s="122"/>
      <c r="IS442" s="122"/>
      <c r="IT442" s="122"/>
      <c r="IU442" s="122"/>
      <c r="IV442" s="122"/>
      <c r="IW442" s="122"/>
      <c r="IX442" s="122"/>
      <c r="IY442" s="122"/>
      <c r="IZ442" s="122"/>
      <c r="JA442" s="122"/>
      <c r="JB442" s="122"/>
      <c r="JC442" s="122"/>
      <c r="JD442" s="122"/>
      <c r="JE442" s="122"/>
      <c r="JF442" s="122"/>
      <c r="JG442" s="122"/>
      <c r="JH442" s="122"/>
      <c r="JI442" s="122"/>
      <c r="JJ442" s="122"/>
      <c r="JK442" s="122"/>
      <c r="JL442" s="122"/>
      <c r="JM442" s="122"/>
      <c r="JN442" s="122"/>
      <c r="JO442" s="122"/>
      <c r="JP442" s="122"/>
      <c r="JQ442" s="122"/>
      <c r="JR442" s="122"/>
      <c r="JS442" s="122"/>
      <c r="JT442" s="122"/>
      <c r="JU442" s="122"/>
      <c r="JV442" s="122"/>
      <c r="JW442" s="122"/>
      <c r="JX442" s="122"/>
      <c r="JY442" s="122"/>
      <c r="JZ442" s="122"/>
      <c r="KA442" s="122"/>
      <c r="KB442" s="122"/>
      <c r="KC442" s="122"/>
      <c r="KD442" s="122"/>
      <c r="KE442" s="122"/>
      <c r="KF442" s="122"/>
      <c r="KG442" s="122"/>
      <c r="KH442" s="122"/>
      <c r="KI442" s="122"/>
      <c r="KJ442" s="122"/>
      <c r="KK442" s="122"/>
      <c r="KL442" s="122"/>
      <c r="KM442" s="122"/>
      <c r="KN442" s="122"/>
      <c r="KO442" s="122"/>
      <c r="KP442" s="122"/>
      <c r="KQ442" s="122"/>
      <c r="KR442" s="122"/>
      <c r="KS442" s="122"/>
      <c r="KT442" s="122"/>
      <c r="KU442" s="122"/>
      <c r="KV442" s="122"/>
      <c r="KW442" s="122"/>
      <c r="KX442" s="122"/>
      <c r="KY442" s="122"/>
      <c r="KZ442" s="122"/>
      <c r="LA442" s="122"/>
      <c r="LB442" s="122"/>
      <c r="LC442" s="122"/>
      <c r="LD442" s="122"/>
      <c r="LE442" s="122"/>
      <c r="LF442" s="122"/>
      <c r="LG442" s="122"/>
      <c r="LH442" s="122"/>
      <c r="LI442" s="122"/>
      <c r="LJ442" s="122"/>
      <c r="LK442" s="122"/>
      <c r="LL442" s="122"/>
      <c r="LM442" s="122"/>
      <c r="LN442" s="122"/>
      <c r="LO442" s="122"/>
      <c r="LP442" s="122"/>
      <c r="LQ442" s="122"/>
      <c r="LR442" s="122"/>
      <c r="LS442" s="122"/>
      <c r="LT442" s="122"/>
      <c r="LU442" s="122"/>
      <c r="LV442" s="122"/>
      <c r="LW442" s="122"/>
      <c r="LX442" s="122"/>
      <c r="LY442" s="122"/>
      <c r="LZ442" s="122"/>
      <c r="MA442" s="122"/>
      <c r="MB442" s="122"/>
      <c r="MC442" s="122"/>
      <c r="MD442" s="122"/>
      <c r="ME442" s="122"/>
      <c r="MF442" s="122"/>
      <c r="MG442" s="122"/>
      <c r="MH442" s="122"/>
      <c r="MI442" s="122"/>
      <c r="MJ442" s="122"/>
      <c r="MK442" s="122"/>
      <c r="ML442" s="122"/>
      <c r="MM442" s="122"/>
      <c r="MN442" s="122"/>
      <c r="MO442" s="122"/>
      <c r="MP442" s="122"/>
      <c r="MQ442" s="122"/>
      <c r="MR442" s="122"/>
      <c r="MS442" s="122"/>
      <c r="MT442" s="122"/>
      <c r="MU442" s="122"/>
      <c r="MV442" s="122"/>
      <c r="MW442" s="122"/>
      <c r="MX442" s="122"/>
      <c r="MY442" s="122"/>
      <c r="MZ442" s="122"/>
      <c r="NA442" s="122"/>
      <c r="NB442" s="122"/>
      <c r="NC442" s="122"/>
      <c r="ND442" s="122"/>
      <c r="NE442" s="122"/>
      <c r="NF442" s="122"/>
      <c r="NG442" s="122"/>
      <c r="NH442" s="122"/>
      <c r="NI442" s="122"/>
      <c r="NJ442" s="122"/>
      <c r="NK442" s="122"/>
      <c r="NL442" s="122"/>
      <c r="NM442" s="122"/>
      <c r="NN442" s="122"/>
      <c r="NO442" s="122"/>
      <c r="NP442" s="122"/>
      <c r="NQ442" s="122"/>
      <c r="NR442" s="122"/>
      <c r="NS442" s="122"/>
      <c r="NT442" s="122"/>
      <c r="NU442" s="122"/>
      <c r="NV442" s="122"/>
      <c r="NW442" s="122"/>
      <c r="NX442" s="122"/>
      <c r="NY442" s="122"/>
      <c r="NZ442" s="122"/>
      <c r="OA442" s="122"/>
      <c r="OB442" s="122"/>
      <c r="OC442" s="122"/>
      <c r="OD442" s="122"/>
      <c r="OE442" s="122"/>
      <c r="OF442" s="122"/>
      <c r="OG442" s="122"/>
      <c r="OH442" s="122"/>
      <c r="OI442" s="122"/>
      <c r="OJ442" s="122"/>
      <c r="OK442" s="122"/>
      <c r="OL442" s="122"/>
      <c r="OM442" s="122"/>
      <c r="ON442" s="122"/>
      <c r="OO442" s="122"/>
      <c r="OP442" s="122"/>
      <c r="OQ442" s="122"/>
      <c r="OR442" s="122"/>
      <c r="OS442" s="122"/>
      <c r="OT442" s="122"/>
      <c r="OU442" s="122"/>
      <c r="OV442" s="122"/>
      <c r="OW442" s="122"/>
      <c r="OX442" s="122"/>
      <c r="OY442" s="122"/>
      <c r="OZ442" s="122"/>
      <c r="PA442" s="122"/>
      <c r="PB442" s="122"/>
      <c r="PC442" s="122"/>
      <c r="PD442" s="122"/>
      <c r="PE442" s="122"/>
      <c r="PF442" s="122"/>
      <c r="PG442" s="122"/>
      <c r="PH442" s="122"/>
      <c r="PI442" s="122"/>
      <c r="PJ442" s="122"/>
      <c r="PK442" s="122"/>
      <c r="PL442" s="122"/>
      <c r="PM442" s="122"/>
      <c r="PN442" s="122"/>
      <c r="PO442" s="122"/>
      <c r="PP442" s="122"/>
      <c r="PQ442" s="122"/>
      <c r="PR442" s="122"/>
      <c r="PS442" s="122"/>
      <c r="PT442" s="122"/>
      <c r="PU442" s="122"/>
      <c r="PV442" s="122"/>
      <c r="PW442" s="122"/>
      <c r="PX442" s="122"/>
      <c r="PY442" s="122"/>
      <c r="PZ442" s="122"/>
      <c r="QA442" s="122"/>
      <c r="QB442" s="122"/>
      <c r="QC442" s="122"/>
      <c r="QD442" s="122"/>
      <c r="QE442" s="122"/>
      <c r="QF442" s="122"/>
      <c r="QG442" s="122"/>
      <c r="QH442" s="122"/>
      <c r="QI442" s="122"/>
      <c r="QJ442" s="122"/>
      <c r="QK442" s="122"/>
      <c r="QL442" s="122"/>
      <c r="QM442" s="122"/>
      <c r="QN442" s="122"/>
      <c r="QO442" s="122"/>
      <c r="QP442" s="122"/>
      <c r="QQ442" s="122"/>
      <c r="QR442" s="122"/>
      <c r="QS442" s="122"/>
      <c r="QT442" s="122"/>
      <c r="QU442" s="122"/>
      <c r="QV442" s="122"/>
      <c r="QW442" s="122"/>
      <c r="QX442" s="122"/>
      <c r="QY442" s="122"/>
      <c r="QZ442" s="122"/>
      <c r="RA442" s="122"/>
      <c r="RB442" s="122"/>
      <c r="RC442" s="122"/>
      <c r="RD442" s="122"/>
      <c r="RE442" s="122"/>
      <c r="RF442" s="122"/>
      <c r="RG442" s="122"/>
      <c r="RH442" s="122"/>
      <c r="RI442" s="122"/>
      <c r="RJ442" s="122"/>
      <c r="RK442" s="122"/>
      <c r="RL442" s="122"/>
      <c r="RM442" s="122"/>
      <c r="RN442" s="122"/>
      <c r="RO442" s="122"/>
      <c r="RP442" s="122"/>
      <c r="RQ442" s="122"/>
      <c r="RR442" s="122"/>
      <c r="RS442" s="122"/>
      <c r="RT442" s="122"/>
      <c r="RU442" s="122"/>
      <c r="RV442" s="122"/>
      <c r="RW442" s="122"/>
      <c r="RX442" s="122"/>
      <c r="RY442" s="122"/>
      <c r="RZ442" s="122"/>
      <c r="SA442" s="122"/>
      <c r="SB442" s="122"/>
      <c r="SC442" s="122"/>
      <c r="SD442" s="122"/>
      <c r="SE442" s="122"/>
      <c r="SF442" s="122"/>
      <c r="SG442" s="122"/>
      <c r="SH442" s="122"/>
      <c r="SI442" s="122"/>
      <c r="SJ442" s="122"/>
      <c r="SK442" s="122"/>
      <c r="SL442" s="122"/>
      <c r="SM442" s="122"/>
      <c r="SN442" s="122"/>
      <c r="SO442" s="122"/>
      <c r="SP442" s="122"/>
      <c r="SQ442" s="122"/>
      <c r="SR442" s="122"/>
      <c r="SS442" s="122"/>
      <c r="ST442" s="122"/>
      <c r="SU442" s="122"/>
      <c r="SV442" s="122"/>
      <c r="SW442" s="122"/>
      <c r="SX442" s="122"/>
      <c r="SY442" s="122"/>
      <c r="SZ442" s="122"/>
      <c r="TA442" s="122"/>
      <c r="TB442" s="122"/>
      <c r="TC442" s="122"/>
      <c r="TD442" s="122"/>
      <c r="TE442" s="122"/>
      <c r="TF442" s="122"/>
      <c r="TG442" s="122"/>
      <c r="TH442" s="122"/>
      <c r="TI442" s="122"/>
      <c r="TJ442" s="122"/>
      <c r="TK442" s="122"/>
      <c r="TL442" s="122"/>
      <c r="TM442" s="122"/>
      <c r="TN442" s="122"/>
      <c r="TO442" s="122"/>
      <c r="TP442" s="122"/>
      <c r="TQ442" s="122"/>
      <c r="TR442" s="122"/>
      <c r="TS442" s="122"/>
      <c r="TT442" s="122"/>
      <c r="TU442" s="122"/>
      <c r="TV442" s="122"/>
      <c r="TW442" s="122"/>
      <c r="TX442" s="122"/>
      <c r="TY442" s="122"/>
      <c r="TZ442" s="122"/>
      <c r="UA442" s="122"/>
      <c r="UB442" s="122"/>
      <c r="UC442" s="122"/>
      <c r="UD442" s="122"/>
      <c r="UE442" s="122"/>
      <c r="UF442" s="122"/>
      <c r="UG442" s="122"/>
      <c r="UH442" s="122"/>
      <c r="UI442" s="122"/>
      <c r="UJ442" s="122"/>
      <c r="UK442" s="122"/>
      <c r="UL442" s="122"/>
      <c r="UM442" s="122"/>
      <c r="UN442" s="122"/>
      <c r="UO442" s="122"/>
      <c r="UP442" s="122"/>
      <c r="UQ442" s="122"/>
      <c r="UR442" s="122"/>
      <c r="US442" s="122"/>
      <c r="UT442" s="122"/>
      <c r="UU442" s="122"/>
      <c r="UV442" s="122"/>
      <c r="UW442" s="122"/>
      <c r="UX442" s="122"/>
      <c r="UY442" s="122"/>
      <c r="UZ442" s="122"/>
      <c r="VA442" s="122"/>
      <c r="VB442" s="122"/>
      <c r="VC442" s="122"/>
      <c r="VD442" s="122"/>
      <c r="VE442" s="122"/>
      <c r="VF442" s="122"/>
      <c r="VG442" s="122"/>
      <c r="VH442" s="122"/>
      <c r="VI442" s="122"/>
      <c r="VJ442" s="122"/>
      <c r="VK442" s="122"/>
      <c r="VL442" s="122"/>
      <c r="VM442" s="122"/>
      <c r="VN442" s="122"/>
      <c r="VO442" s="122"/>
      <c r="VP442" s="122"/>
      <c r="VQ442" s="122"/>
      <c r="VR442" s="122"/>
      <c r="VS442" s="122"/>
      <c r="VT442" s="122"/>
      <c r="VU442" s="122"/>
      <c r="VV442" s="122"/>
      <c r="VW442" s="122"/>
      <c r="VX442" s="122"/>
      <c r="VY442" s="122"/>
      <c r="VZ442" s="122"/>
      <c r="WA442" s="122"/>
      <c r="WB442" s="122"/>
      <c r="WC442" s="122"/>
      <c r="WD442" s="122"/>
      <c r="WE442" s="122"/>
      <c r="WF442" s="122"/>
      <c r="WG442" s="122"/>
      <c r="WH442" s="122"/>
      <c r="WI442" s="122"/>
      <c r="WJ442" s="122"/>
      <c r="WK442" s="122"/>
      <c r="WL442" s="122"/>
      <c r="WM442" s="122"/>
      <c r="WN442" s="122"/>
      <c r="WO442" s="122"/>
      <c r="WP442" s="122"/>
      <c r="WQ442" s="122"/>
      <c r="WR442" s="122"/>
      <c r="WS442" s="122"/>
      <c r="WT442" s="122"/>
      <c r="WU442" s="122"/>
      <c r="WV442" s="122"/>
      <c r="WW442" s="122"/>
      <c r="WX442" s="122"/>
      <c r="WY442" s="122"/>
      <c r="WZ442" s="122"/>
      <c r="XA442" s="122"/>
      <c r="XB442" s="122"/>
      <c r="XC442" s="122"/>
      <c r="XD442" s="122"/>
      <c r="XE442" s="122"/>
      <c r="XF442" s="122"/>
      <c r="XG442" s="122"/>
      <c r="XH442" s="122"/>
      <c r="XI442" s="122"/>
      <c r="XJ442" s="122"/>
      <c r="XK442" s="122"/>
      <c r="XL442" s="122"/>
      <c r="XM442" s="122"/>
      <c r="XN442" s="122"/>
      <c r="XO442" s="122"/>
      <c r="XP442" s="122"/>
      <c r="XQ442" s="122"/>
      <c r="XR442" s="122"/>
      <c r="XS442" s="122"/>
      <c r="XT442" s="122"/>
      <c r="XU442" s="122"/>
      <c r="XV442" s="122"/>
      <c r="XW442" s="122"/>
      <c r="XX442" s="122"/>
      <c r="XY442" s="122"/>
      <c r="XZ442" s="122"/>
      <c r="YA442" s="122"/>
      <c r="YB442" s="122"/>
      <c r="YC442" s="122"/>
      <c r="YD442" s="122"/>
      <c r="YE442" s="122"/>
      <c r="YF442" s="122"/>
      <c r="YG442" s="122"/>
      <c r="YH442" s="122"/>
      <c r="YI442" s="122"/>
      <c r="YJ442" s="122"/>
      <c r="YK442" s="122"/>
      <c r="YL442" s="122"/>
      <c r="YM442" s="122"/>
      <c r="YN442" s="122"/>
      <c r="YO442" s="122"/>
      <c r="YP442" s="122"/>
      <c r="YQ442" s="122"/>
      <c r="YR442" s="122"/>
      <c r="YS442" s="122"/>
      <c r="YT442" s="122"/>
      <c r="YU442" s="122"/>
      <c r="YV442" s="122"/>
      <c r="YW442" s="122"/>
      <c r="YX442" s="122"/>
      <c r="YY442" s="122"/>
      <c r="YZ442" s="122"/>
      <c r="ZA442" s="122"/>
      <c r="ZB442" s="122"/>
      <c r="ZC442" s="122"/>
      <c r="ZD442" s="122"/>
      <c r="ZE442" s="122"/>
      <c r="ZF442" s="122"/>
      <c r="ZG442" s="122"/>
      <c r="ZH442" s="122"/>
      <c r="ZI442" s="122"/>
      <c r="ZJ442" s="122"/>
      <c r="ZK442" s="122"/>
      <c r="ZL442" s="122"/>
      <c r="ZM442" s="122"/>
      <c r="ZN442" s="122"/>
      <c r="ZO442" s="122"/>
      <c r="ZP442" s="122"/>
      <c r="ZQ442" s="122"/>
      <c r="ZR442" s="122"/>
      <c r="ZS442" s="122"/>
      <c r="ZT442" s="122"/>
      <c r="ZU442" s="122"/>
      <c r="ZV442" s="122"/>
      <c r="ZW442" s="122"/>
      <c r="ZX442" s="122"/>
      <c r="ZY442" s="122"/>
      <c r="ZZ442" s="122"/>
      <c r="AAA442" s="122"/>
      <c r="AAB442" s="122"/>
      <c r="AAC442" s="122"/>
      <c r="AAD442" s="122"/>
      <c r="AAE442" s="122"/>
      <c r="AAF442" s="122"/>
      <c r="AAG442" s="122"/>
      <c r="AAH442" s="122"/>
      <c r="AAI442" s="122"/>
      <c r="AAJ442" s="122"/>
      <c r="AAK442" s="122"/>
      <c r="AAL442" s="122"/>
      <c r="AAM442" s="122"/>
      <c r="AAN442" s="122"/>
      <c r="AAO442" s="122"/>
      <c r="AAP442" s="122"/>
      <c r="AAQ442" s="122"/>
      <c r="AAR442" s="122"/>
      <c r="AAS442" s="122"/>
      <c r="AAT442" s="122"/>
      <c r="AAU442" s="122"/>
      <c r="AAV442" s="122"/>
      <c r="AAW442" s="122"/>
      <c r="AAX442" s="122"/>
      <c r="AAY442" s="122"/>
      <c r="AAZ442" s="122"/>
      <c r="ABA442" s="122"/>
      <c r="ABB442" s="122"/>
      <c r="ABC442" s="122"/>
      <c r="ABD442" s="122"/>
      <c r="ABE442" s="122"/>
      <c r="ABF442" s="122"/>
      <c r="ABG442" s="122"/>
      <c r="ABH442" s="122"/>
      <c r="ABI442" s="122"/>
      <c r="ABJ442" s="122"/>
      <c r="ABK442" s="122"/>
      <c r="ABL442" s="122"/>
      <c r="ABM442" s="122"/>
      <c r="ABN442" s="122"/>
      <c r="ABO442" s="122"/>
      <c r="ABP442" s="122"/>
      <c r="ABQ442" s="122"/>
      <c r="ABR442" s="122"/>
      <c r="ABS442" s="122"/>
      <c r="ABT442" s="122"/>
      <c r="ABU442" s="122"/>
      <c r="ABV442" s="122"/>
      <c r="ABW442" s="122"/>
      <c r="ABX442" s="122"/>
      <c r="ABY442" s="122"/>
      <c r="ABZ442" s="122"/>
      <c r="ACA442" s="122"/>
      <c r="ACB442" s="122"/>
      <c r="ACC442" s="122"/>
      <c r="ACD442" s="122"/>
      <c r="ACE442" s="122"/>
      <c r="ACF442" s="122"/>
      <c r="ACG442" s="122"/>
      <c r="ACH442" s="122"/>
      <c r="ACI442" s="122"/>
      <c r="ACJ442" s="122"/>
      <c r="ACK442" s="122"/>
      <c r="ACL442" s="122"/>
      <c r="ACM442" s="122"/>
      <c r="ACN442" s="122"/>
      <c r="ACO442" s="122"/>
      <c r="ACP442" s="122"/>
      <c r="ACQ442" s="122"/>
      <c r="ACR442" s="122"/>
      <c r="ACS442" s="122"/>
      <c r="ACT442" s="122"/>
      <c r="ACU442" s="122"/>
      <c r="ACV442" s="122"/>
      <c r="ACW442" s="122"/>
      <c r="ACX442" s="122"/>
      <c r="ACY442" s="122"/>
      <c r="ACZ442" s="122"/>
      <c r="ADA442" s="122"/>
    </row>
    <row r="443" spans="1:781" ht="15" customHeight="1" x14ac:dyDescent="0.3">
      <c r="A443" s="208"/>
      <c r="B443" s="213"/>
      <c r="C443" s="254"/>
      <c r="D443" s="216"/>
      <c r="E443" s="211"/>
      <c r="F443" s="217"/>
      <c r="G443" s="210"/>
      <c r="H443" s="217"/>
      <c r="I443" s="218"/>
      <c r="J443" s="264"/>
      <c r="K443" s="208"/>
      <c r="L443" s="209"/>
      <c r="M443" s="210"/>
      <c r="N443" s="211"/>
      <c r="O443" s="216"/>
      <c r="P443" s="213"/>
      <c r="Q443" s="253"/>
      <c r="R443" s="253"/>
      <c r="S443" s="238" t="s">
        <v>294</v>
      </c>
      <c r="T443" s="268" t="s">
        <v>1173</v>
      </c>
      <c r="U443" s="229" t="s">
        <v>1174</v>
      </c>
      <c r="V443" s="263"/>
      <c r="W443" s="261"/>
      <c r="X443" s="261"/>
      <c r="Y443" s="261"/>
      <c r="Z443" s="261"/>
      <c r="AA443" s="261"/>
      <c r="AB443" s="262"/>
      <c r="AC443" s="263"/>
      <c r="AD443" s="263"/>
      <c r="AE443" s="263"/>
      <c r="AF443" s="263"/>
      <c r="AG443" s="263"/>
      <c r="AH443" s="263"/>
      <c r="AI443" s="263"/>
      <c r="AJ443" s="263"/>
      <c r="AK443" s="263"/>
      <c r="AL443" s="263"/>
      <c r="AM443" s="263"/>
      <c r="AN443" s="263"/>
      <c r="AO443" s="263"/>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2"/>
      <c r="EI443" s="122"/>
      <c r="EJ443" s="122"/>
      <c r="EK443" s="122"/>
      <c r="EL443" s="122"/>
      <c r="EM443" s="122"/>
      <c r="EN443" s="122"/>
      <c r="EO443" s="122"/>
      <c r="EP443" s="122"/>
      <c r="EQ443" s="122"/>
      <c r="ER443" s="122"/>
      <c r="ES443" s="122"/>
      <c r="ET443" s="122"/>
      <c r="EU443" s="122"/>
      <c r="EV443" s="122"/>
      <c r="EW443" s="122"/>
      <c r="EX443" s="122"/>
      <c r="EY443" s="122"/>
      <c r="EZ443" s="122"/>
      <c r="FA443" s="122"/>
      <c r="FB443" s="122"/>
      <c r="FC443" s="122"/>
      <c r="FD443" s="122"/>
      <c r="FE443" s="122"/>
      <c r="FF443" s="122"/>
      <c r="FG443" s="122"/>
      <c r="FH443" s="122"/>
      <c r="FI443" s="122"/>
      <c r="FJ443" s="122"/>
      <c r="FK443" s="122"/>
      <c r="FL443" s="122"/>
      <c r="FM443" s="122"/>
      <c r="FN443" s="122"/>
      <c r="FO443" s="122"/>
      <c r="FP443" s="122"/>
      <c r="FQ443" s="122"/>
      <c r="FR443" s="122"/>
      <c r="FS443" s="122"/>
      <c r="FT443" s="122"/>
      <c r="FU443" s="122"/>
      <c r="FV443" s="122"/>
      <c r="FW443" s="122"/>
      <c r="FX443" s="122"/>
      <c r="FY443" s="122"/>
      <c r="FZ443" s="122"/>
      <c r="GA443" s="122"/>
      <c r="GB443" s="122"/>
      <c r="GC443" s="122"/>
      <c r="GD443" s="122"/>
      <c r="GE443" s="122"/>
      <c r="GF443" s="122"/>
      <c r="GG443" s="122"/>
      <c r="GH443" s="122"/>
      <c r="GI443" s="122"/>
      <c r="GJ443" s="122"/>
      <c r="GK443" s="122"/>
      <c r="GL443" s="122"/>
      <c r="GM443" s="122"/>
      <c r="GN443" s="122"/>
      <c r="GO443" s="122"/>
      <c r="GP443" s="122"/>
      <c r="GQ443" s="122"/>
      <c r="GR443" s="122"/>
      <c r="GS443" s="122"/>
      <c r="GT443" s="122"/>
      <c r="GU443" s="122"/>
      <c r="GV443" s="122"/>
      <c r="GW443" s="122"/>
      <c r="GX443" s="122"/>
      <c r="GY443" s="122"/>
      <c r="GZ443" s="122"/>
      <c r="HA443" s="122"/>
      <c r="HB443" s="122"/>
      <c r="HC443" s="122"/>
      <c r="HD443" s="122"/>
      <c r="HE443" s="122"/>
      <c r="HF443" s="122"/>
      <c r="HG443" s="122"/>
      <c r="HH443" s="122"/>
      <c r="HI443" s="122"/>
      <c r="HJ443" s="122"/>
      <c r="HK443" s="122"/>
      <c r="HL443" s="122"/>
      <c r="HM443" s="122"/>
      <c r="HN443" s="122"/>
      <c r="HO443" s="122"/>
      <c r="HP443" s="122"/>
      <c r="HQ443" s="122"/>
      <c r="HR443" s="122"/>
      <c r="HS443" s="122"/>
      <c r="HT443" s="122"/>
      <c r="HU443" s="122"/>
      <c r="HV443" s="122"/>
      <c r="HW443" s="122"/>
      <c r="HX443" s="122"/>
      <c r="HY443" s="122"/>
      <c r="HZ443" s="122"/>
      <c r="IA443" s="122"/>
      <c r="IB443" s="122"/>
      <c r="IC443" s="122"/>
      <c r="ID443" s="122"/>
      <c r="IE443" s="122"/>
      <c r="IF443" s="122"/>
      <c r="IG443" s="122"/>
      <c r="IH443" s="122"/>
      <c r="II443" s="122"/>
      <c r="IJ443" s="122"/>
      <c r="IK443" s="122"/>
      <c r="IL443" s="122"/>
      <c r="IM443" s="122"/>
      <c r="IN443" s="122"/>
      <c r="IO443" s="122"/>
      <c r="IP443" s="122"/>
      <c r="IQ443" s="122"/>
      <c r="IR443" s="122"/>
      <c r="IS443" s="122"/>
      <c r="IT443" s="122"/>
      <c r="IU443" s="122"/>
      <c r="IV443" s="122"/>
      <c r="IW443" s="122"/>
      <c r="IX443" s="122"/>
      <c r="IY443" s="122"/>
      <c r="IZ443" s="122"/>
      <c r="JA443" s="122"/>
      <c r="JB443" s="122"/>
      <c r="JC443" s="122"/>
      <c r="JD443" s="122"/>
      <c r="JE443" s="122"/>
      <c r="JF443" s="122"/>
      <c r="JG443" s="122"/>
      <c r="JH443" s="122"/>
      <c r="JI443" s="122"/>
      <c r="JJ443" s="122"/>
      <c r="JK443" s="122"/>
      <c r="JL443" s="122"/>
      <c r="JM443" s="122"/>
      <c r="JN443" s="122"/>
      <c r="JO443" s="122"/>
      <c r="JP443" s="122"/>
      <c r="JQ443" s="122"/>
      <c r="JR443" s="122"/>
      <c r="JS443" s="122"/>
      <c r="JT443" s="122"/>
      <c r="JU443" s="122"/>
      <c r="JV443" s="122"/>
      <c r="JW443" s="122"/>
      <c r="JX443" s="122"/>
      <c r="JY443" s="122"/>
      <c r="JZ443" s="122"/>
      <c r="KA443" s="122"/>
      <c r="KB443" s="122"/>
      <c r="KC443" s="122"/>
      <c r="KD443" s="122"/>
      <c r="KE443" s="122"/>
      <c r="KF443" s="122"/>
      <c r="KG443" s="122"/>
      <c r="KH443" s="122"/>
      <c r="KI443" s="122"/>
      <c r="KJ443" s="122"/>
      <c r="KK443" s="122"/>
      <c r="KL443" s="122"/>
      <c r="KM443" s="122"/>
      <c r="KN443" s="122"/>
      <c r="KO443" s="122"/>
      <c r="KP443" s="122"/>
      <c r="KQ443" s="122"/>
      <c r="KR443" s="122"/>
      <c r="KS443" s="122"/>
      <c r="KT443" s="122"/>
      <c r="KU443" s="122"/>
      <c r="KV443" s="122"/>
      <c r="KW443" s="122"/>
      <c r="KX443" s="122"/>
      <c r="KY443" s="122"/>
      <c r="KZ443" s="122"/>
      <c r="LA443" s="122"/>
      <c r="LB443" s="122"/>
      <c r="LC443" s="122"/>
      <c r="LD443" s="122"/>
      <c r="LE443" s="122"/>
      <c r="LF443" s="122"/>
      <c r="LG443" s="122"/>
      <c r="LH443" s="122"/>
      <c r="LI443" s="122"/>
      <c r="LJ443" s="122"/>
      <c r="LK443" s="122"/>
      <c r="LL443" s="122"/>
      <c r="LM443" s="122"/>
      <c r="LN443" s="122"/>
      <c r="LO443" s="122"/>
      <c r="LP443" s="122"/>
      <c r="LQ443" s="122"/>
      <c r="LR443" s="122"/>
      <c r="LS443" s="122"/>
      <c r="LT443" s="122"/>
      <c r="LU443" s="122"/>
      <c r="LV443" s="122"/>
      <c r="LW443" s="122"/>
      <c r="LX443" s="122"/>
      <c r="LY443" s="122"/>
      <c r="LZ443" s="122"/>
      <c r="MA443" s="122"/>
      <c r="MB443" s="122"/>
      <c r="MC443" s="122"/>
      <c r="MD443" s="122"/>
      <c r="ME443" s="122"/>
      <c r="MF443" s="122"/>
      <c r="MG443" s="122"/>
      <c r="MH443" s="122"/>
      <c r="MI443" s="122"/>
      <c r="MJ443" s="122"/>
      <c r="MK443" s="122"/>
      <c r="ML443" s="122"/>
      <c r="MM443" s="122"/>
      <c r="MN443" s="122"/>
      <c r="MO443" s="122"/>
      <c r="MP443" s="122"/>
      <c r="MQ443" s="122"/>
      <c r="MR443" s="122"/>
      <c r="MS443" s="122"/>
      <c r="MT443" s="122"/>
      <c r="MU443" s="122"/>
      <c r="MV443" s="122"/>
      <c r="MW443" s="122"/>
      <c r="MX443" s="122"/>
      <c r="MY443" s="122"/>
      <c r="MZ443" s="122"/>
      <c r="NA443" s="122"/>
      <c r="NB443" s="122"/>
      <c r="NC443" s="122"/>
      <c r="ND443" s="122"/>
      <c r="NE443" s="122"/>
      <c r="NF443" s="122"/>
      <c r="NG443" s="122"/>
      <c r="NH443" s="122"/>
      <c r="NI443" s="122"/>
      <c r="NJ443" s="122"/>
      <c r="NK443" s="122"/>
      <c r="NL443" s="122"/>
      <c r="NM443" s="122"/>
      <c r="NN443" s="122"/>
      <c r="NO443" s="122"/>
      <c r="NP443" s="122"/>
      <c r="NQ443" s="122"/>
      <c r="NR443" s="122"/>
      <c r="NS443" s="122"/>
      <c r="NT443" s="122"/>
      <c r="NU443" s="122"/>
      <c r="NV443" s="122"/>
      <c r="NW443" s="122"/>
      <c r="NX443" s="122"/>
      <c r="NY443" s="122"/>
      <c r="NZ443" s="122"/>
      <c r="OA443" s="122"/>
      <c r="OB443" s="122"/>
      <c r="OC443" s="122"/>
      <c r="OD443" s="122"/>
      <c r="OE443" s="122"/>
      <c r="OF443" s="122"/>
      <c r="OG443" s="122"/>
      <c r="OH443" s="122"/>
      <c r="OI443" s="122"/>
      <c r="OJ443" s="122"/>
      <c r="OK443" s="122"/>
      <c r="OL443" s="122"/>
      <c r="OM443" s="122"/>
      <c r="ON443" s="122"/>
      <c r="OO443" s="122"/>
      <c r="OP443" s="122"/>
      <c r="OQ443" s="122"/>
      <c r="OR443" s="122"/>
      <c r="OS443" s="122"/>
      <c r="OT443" s="122"/>
      <c r="OU443" s="122"/>
      <c r="OV443" s="122"/>
      <c r="OW443" s="122"/>
      <c r="OX443" s="122"/>
      <c r="OY443" s="122"/>
      <c r="OZ443" s="122"/>
      <c r="PA443" s="122"/>
      <c r="PB443" s="122"/>
      <c r="PC443" s="122"/>
      <c r="PD443" s="122"/>
      <c r="PE443" s="122"/>
      <c r="PF443" s="122"/>
      <c r="PG443" s="122"/>
      <c r="PH443" s="122"/>
      <c r="PI443" s="122"/>
      <c r="PJ443" s="122"/>
      <c r="PK443" s="122"/>
      <c r="PL443" s="122"/>
      <c r="PM443" s="122"/>
      <c r="PN443" s="122"/>
      <c r="PO443" s="122"/>
      <c r="PP443" s="122"/>
      <c r="PQ443" s="122"/>
      <c r="PR443" s="122"/>
      <c r="PS443" s="122"/>
      <c r="PT443" s="122"/>
      <c r="PU443" s="122"/>
      <c r="PV443" s="122"/>
      <c r="PW443" s="122"/>
      <c r="PX443" s="122"/>
      <c r="PY443" s="122"/>
      <c r="PZ443" s="122"/>
      <c r="QA443" s="122"/>
      <c r="QB443" s="122"/>
      <c r="QC443" s="122"/>
      <c r="QD443" s="122"/>
      <c r="QE443" s="122"/>
      <c r="QF443" s="122"/>
      <c r="QG443" s="122"/>
      <c r="QH443" s="122"/>
      <c r="QI443" s="122"/>
      <c r="QJ443" s="122"/>
      <c r="QK443" s="122"/>
      <c r="QL443" s="122"/>
      <c r="QM443" s="122"/>
      <c r="QN443" s="122"/>
      <c r="QO443" s="122"/>
      <c r="QP443" s="122"/>
      <c r="QQ443" s="122"/>
      <c r="QR443" s="122"/>
      <c r="QS443" s="122"/>
      <c r="QT443" s="122"/>
      <c r="QU443" s="122"/>
      <c r="QV443" s="122"/>
      <c r="QW443" s="122"/>
      <c r="QX443" s="122"/>
      <c r="QY443" s="122"/>
      <c r="QZ443" s="122"/>
      <c r="RA443" s="122"/>
      <c r="RB443" s="122"/>
      <c r="RC443" s="122"/>
      <c r="RD443" s="122"/>
      <c r="RE443" s="122"/>
      <c r="RF443" s="122"/>
      <c r="RG443" s="122"/>
      <c r="RH443" s="122"/>
      <c r="RI443" s="122"/>
      <c r="RJ443" s="122"/>
      <c r="RK443" s="122"/>
      <c r="RL443" s="122"/>
      <c r="RM443" s="122"/>
      <c r="RN443" s="122"/>
      <c r="RO443" s="122"/>
      <c r="RP443" s="122"/>
      <c r="RQ443" s="122"/>
      <c r="RR443" s="122"/>
      <c r="RS443" s="122"/>
      <c r="RT443" s="122"/>
      <c r="RU443" s="122"/>
      <c r="RV443" s="122"/>
      <c r="RW443" s="122"/>
      <c r="RX443" s="122"/>
      <c r="RY443" s="122"/>
      <c r="RZ443" s="122"/>
      <c r="SA443" s="122"/>
      <c r="SB443" s="122"/>
      <c r="SC443" s="122"/>
      <c r="SD443" s="122"/>
      <c r="SE443" s="122"/>
      <c r="SF443" s="122"/>
      <c r="SG443" s="122"/>
      <c r="SH443" s="122"/>
      <c r="SI443" s="122"/>
      <c r="SJ443" s="122"/>
      <c r="SK443" s="122"/>
      <c r="SL443" s="122"/>
      <c r="SM443" s="122"/>
      <c r="SN443" s="122"/>
      <c r="SO443" s="122"/>
      <c r="SP443" s="122"/>
      <c r="SQ443" s="122"/>
      <c r="SR443" s="122"/>
      <c r="SS443" s="122"/>
      <c r="ST443" s="122"/>
      <c r="SU443" s="122"/>
      <c r="SV443" s="122"/>
      <c r="SW443" s="122"/>
      <c r="SX443" s="122"/>
      <c r="SY443" s="122"/>
      <c r="SZ443" s="122"/>
      <c r="TA443" s="122"/>
      <c r="TB443" s="122"/>
      <c r="TC443" s="122"/>
      <c r="TD443" s="122"/>
      <c r="TE443" s="122"/>
      <c r="TF443" s="122"/>
      <c r="TG443" s="122"/>
      <c r="TH443" s="122"/>
      <c r="TI443" s="122"/>
      <c r="TJ443" s="122"/>
      <c r="TK443" s="122"/>
      <c r="TL443" s="122"/>
      <c r="TM443" s="122"/>
      <c r="TN443" s="122"/>
      <c r="TO443" s="122"/>
      <c r="TP443" s="122"/>
      <c r="TQ443" s="122"/>
      <c r="TR443" s="122"/>
      <c r="TS443" s="122"/>
      <c r="TT443" s="122"/>
      <c r="TU443" s="122"/>
      <c r="TV443" s="122"/>
      <c r="TW443" s="122"/>
      <c r="TX443" s="122"/>
      <c r="TY443" s="122"/>
      <c r="TZ443" s="122"/>
      <c r="UA443" s="122"/>
      <c r="UB443" s="122"/>
      <c r="UC443" s="122"/>
      <c r="UD443" s="122"/>
      <c r="UE443" s="122"/>
      <c r="UF443" s="122"/>
      <c r="UG443" s="122"/>
      <c r="UH443" s="122"/>
      <c r="UI443" s="122"/>
      <c r="UJ443" s="122"/>
      <c r="UK443" s="122"/>
      <c r="UL443" s="122"/>
      <c r="UM443" s="122"/>
      <c r="UN443" s="122"/>
      <c r="UO443" s="122"/>
      <c r="UP443" s="122"/>
      <c r="UQ443" s="122"/>
      <c r="UR443" s="122"/>
      <c r="US443" s="122"/>
      <c r="UT443" s="122"/>
      <c r="UU443" s="122"/>
      <c r="UV443" s="122"/>
      <c r="UW443" s="122"/>
      <c r="UX443" s="122"/>
      <c r="UY443" s="122"/>
      <c r="UZ443" s="122"/>
      <c r="VA443" s="122"/>
      <c r="VB443" s="122"/>
      <c r="VC443" s="122"/>
      <c r="VD443" s="122"/>
      <c r="VE443" s="122"/>
      <c r="VF443" s="122"/>
      <c r="VG443" s="122"/>
      <c r="VH443" s="122"/>
      <c r="VI443" s="122"/>
      <c r="VJ443" s="122"/>
      <c r="VK443" s="122"/>
      <c r="VL443" s="122"/>
      <c r="VM443" s="122"/>
      <c r="VN443" s="122"/>
      <c r="VO443" s="122"/>
      <c r="VP443" s="122"/>
      <c r="VQ443" s="122"/>
      <c r="VR443" s="122"/>
      <c r="VS443" s="122"/>
      <c r="VT443" s="122"/>
      <c r="VU443" s="122"/>
      <c r="VV443" s="122"/>
      <c r="VW443" s="122"/>
      <c r="VX443" s="122"/>
      <c r="VY443" s="122"/>
      <c r="VZ443" s="122"/>
      <c r="WA443" s="122"/>
      <c r="WB443" s="122"/>
      <c r="WC443" s="122"/>
      <c r="WD443" s="122"/>
      <c r="WE443" s="122"/>
      <c r="WF443" s="122"/>
      <c r="WG443" s="122"/>
      <c r="WH443" s="122"/>
      <c r="WI443" s="122"/>
      <c r="WJ443" s="122"/>
      <c r="WK443" s="122"/>
      <c r="WL443" s="122"/>
      <c r="WM443" s="122"/>
      <c r="WN443" s="122"/>
      <c r="WO443" s="122"/>
      <c r="WP443" s="122"/>
      <c r="WQ443" s="122"/>
      <c r="WR443" s="122"/>
      <c r="WS443" s="122"/>
      <c r="WT443" s="122"/>
      <c r="WU443" s="122"/>
      <c r="WV443" s="122"/>
      <c r="WW443" s="122"/>
      <c r="WX443" s="122"/>
      <c r="WY443" s="122"/>
      <c r="WZ443" s="122"/>
      <c r="XA443" s="122"/>
      <c r="XB443" s="122"/>
      <c r="XC443" s="122"/>
      <c r="XD443" s="122"/>
      <c r="XE443" s="122"/>
      <c r="XF443" s="122"/>
      <c r="XG443" s="122"/>
      <c r="XH443" s="122"/>
      <c r="XI443" s="122"/>
      <c r="XJ443" s="122"/>
      <c r="XK443" s="122"/>
      <c r="XL443" s="122"/>
      <c r="XM443" s="122"/>
      <c r="XN443" s="122"/>
      <c r="XO443" s="122"/>
      <c r="XP443" s="122"/>
      <c r="XQ443" s="122"/>
      <c r="XR443" s="122"/>
      <c r="XS443" s="122"/>
      <c r="XT443" s="122"/>
      <c r="XU443" s="122"/>
      <c r="XV443" s="122"/>
      <c r="XW443" s="122"/>
      <c r="XX443" s="122"/>
      <c r="XY443" s="122"/>
      <c r="XZ443" s="122"/>
      <c r="YA443" s="122"/>
      <c r="YB443" s="122"/>
      <c r="YC443" s="122"/>
      <c r="YD443" s="122"/>
      <c r="YE443" s="122"/>
      <c r="YF443" s="122"/>
      <c r="YG443" s="122"/>
      <c r="YH443" s="122"/>
      <c r="YI443" s="122"/>
      <c r="YJ443" s="122"/>
      <c r="YK443" s="122"/>
      <c r="YL443" s="122"/>
      <c r="YM443" s="122"/>
      <c r="YN443" s="122"/>
      <c r="YO443" s="122"/>
      <c r="YP443" s="122"/>
      <c r="YQ443" s="122"/>
      <c r="YR443" s="122"/>
      <c r="YS443" s="122"/>
      <c r="YT443" s="122"/>
      <c r="YU443" s="122"/>
      <c r="YV443" s="122"/>
      <c r="YW443" s="122"/>
      <c r="YX443" s="122"/>
      <c r="YY443" s="122"/>
      <c r="YZ443" s="122"/>
      <c r="ZA443" s="122"/>
      <c r="ZB443" s="122"/>
      <c r="ZC443" s="122"/>
      <c r="ZD443" s="122"/>
      <c r="ZE443" s="122"/>
      <c r="ZF443" s="122"/>
      <c r="ZG443" s="122"/>
      <c r="ZH443" s="122"/>
      <c r="ZI443" s="122"/>
      <c r="ZJ443" s="122"/>
      <c r="ZK443" s="122"/>
      <c r="ZL443" s="122"/>
      <c r="ZM443" s="122"/>
      <c r="ZN443" s="122"/>
      <c r="ZO443" s="122"/>
      <c r="ZP443" s="122"/>
      <c r="ZQ443" s="122"/>
      <c r="ZR443" s="122"/>
      <c r="ZS443" s="122"/>
      <c r="ZT443" s="122"/>
      <c r="ZU443" s="122"/>
      <c r="ZV443" s="122"/>
      <c r="ZW443" s="122"/>
      <c r="ZX443" s="122"/>
      <c r="ZY443" s="122"/>
      <c r="ZZ443" s="122"/>
      <c r="AAA443" s="122"/>
      <c r="AAB443" s="122"/>
      <c r="AAC443" s="122"/>
      <c r="AAD443" s="122"/>
      <c r="AAE443" s="122"/>
      <c r="AAF443" s="122"/>
      <c r="AAG443" s="122"/>
      <c r="AAH443" s="122"/>
      <c r="AAI443" s="122"/>
      <c r="AAJ443" s="122"/>
      <c r="AAK443" s="122"/>
      <c r="AAL443" s="122"/>
      <c r="AAM443" s="122"/>
      <c r="AAN443" s="122"/>
      <c r="AAO443" s="122"/>
      <c r="AAP443" s="122"/>
      <c r="AAQ443" s="122"/>
      <c r="AAR443" s="122"/>
      <c r="AAS443" s="122"/>
      <c r="AAT443" s="122"/>
      <c r="AAU443" s="122"/>
      <c r="AAV443" s="122"/>
      <c r="AAW443" s="122"/>
      <c r="AAX443" s="122"/>
      <c r="AAY443" s="122"/>
      <c r="AAZ443" s="122"/>
      <c r="ABA443" s="122"/>
      <c r="ABB443" s="122"/>
      <c r="ABC443" s="122"/>
      <c r="ABD443" s="122"/>
      <c r="ABE443" s="122"/>
      <c r="ABF443" s="122"/>
      <c r="ABG443" s="122"/>
      <c r="ABH443" s="122"/>
      <c r="ABI443" s="122"/>
      <c r="ABJ443" s="122"/>
      <c r="ABK443" s="122"/>
      <c r="ABL443" s="122"/>
      <c r="ABM443" s="122"/>
      <c r="ABN443" s="122"/>
      <c r="ABO443" s="122"/>
      <c r="ABP443" s="122"/>
      <c r="ABQ443" s="122"/>
      <c r="ABR443" s="122"/>
      <c r="ABS443" s="122"/>
      <c r="ABT443" s="122"/>
      <c r="ABU443" s="122"/>
      <c r="ABV443" s="122"/>
      <c r="ABW443" s="122"/>
      <c r="ABX443" s="122"/>
      <c r="ABY443" s="122"/>
      <c r="ABZ443" s="122"/>
      <c r="ACA443" s="122"/>
      <c r="ACB443" s="122"/>
      <c r="ACC443" s="122"/>
      <c r="ACD443" s="122"/>
      <c r="ACE443" s="122"/>
      <c r="ACF443" s="122"/>
      <c r="ACG443" s="122"/>
      <c r="ACH443" s="122"/>
      <c r="ACI443" s="122"/>
      <c r="ACJ443" s="122"/>
      <c r="ACK443" s="122"/>
      <c r="ACL443" s="122"/>
      <c r="ACM443" s="122"/>
      <c r="ACN443" s="122"/>
      <c r="ACO443" s="122"/>
      <c r="ACP443" s="122"/>
      <c r="ACQ443" s="122"/>
      <c r="ACR443" s="122"/>
      <c r="ACS443" s="122"/>
      <c r="ACT443" s="122"/>
      <c r="ACU443" s="122"/>
      <c r="ACV443" s="122"/>
      <c r="ACW443" s="122"/>
      <c r="ACX443" s="122"/>
      <c r="ACY443" s="122"/>
      <c r="ACZ443" s="122"/>
      <c r="ADA443" s="122"/>
    </row>
    <row r="444" spans="1:781" ht="15" customHeight="1" x14ac:dyDescent="0.3">
      <c r="A444" s="208"/>
      <c r="B444" s="213"/>
      <c r="C444" s="254"/>
      <c r="D444" s="216"/>
      <c r="E444" s="211"/>
      <c r="F444" s="217"/>
      <c r="G444" s="210"/>
      <c r="H444" s="217"/>
      <c r="I444" s="218"/>
      <c r="J444" s="264"/>
      <c r="K444" s="208"/>
      <c r="L444" s="209"/>
      <c r="M444" s="210"/>
      <c r="N444" s="211"/>
      <c r="O444" s="216"/>
      <c r="P444" s="213"/>
      <c r="Q444" s="219"/>
      <c r="R444" s="249"/>
      <c r="S444" s="238" t="s">
        <v>1175</v>
      </c>
      <c r="T444" s="268" t="s">
        <v>1176</v>
      </c>
      <c r="U444" s="229" t="s">
        <v>1177</v>
      </c>
      <c r="V444" s="263"/>
      <c r="W444" s="261"/>
      <c r="X444" s="261"/>
      <c r="Y444" s="261"/>
      <c r="Z444" s="261"/>
      <c r="AA444" s="261"/>
      <c r="AB444" s="262"/>
      <c r="AC444" s="263"/>
      <c r="AD444" s="263"/>
      <c r="AE444" s="263"/>
      <c r="AF444" s="263"/>
      <c r="AG444" s="263"/>
      <c r="AH444" s="263"/>
      <c r="AI444" s="263"/>
      <c r="AJ444" s="263"/>
      <c r="AK444" s="263"/>
      <c r="AL444" s="263"/>
      <c r="AM444" s="263"/>
      <c r="AN444" s="263"/>
      <c r="AO444" s="263"/>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2"/>
      <c r="EI444" s="122"/>
      <c r="EJ444" s="122"/>
      <c r="EK444" s="122"/>
      <c r="EL444" s="122"/>
      <c r="EM444" s="122"/>
      <c r="EN444" s="122"/>
      <c r="EO444" s="122"/>
      <c r="EP444" s="122"/>
      <c r="EQ444" s="122"/>
      <c r="ER444" s="122"/>
      <c r="ES444" s="122"/>
      <c r="ET444" s="122"/>
      <c r="EU444" s="122"/>
      <c r="EV444" s="122"/>
      <c r="EW444" s="122"/>
      <c r="EX444" s="122"/>
      <c r="EY444" s="122"/>
      <c r="EZ444" s="122"/>
      <c r="FA444" s="122"/>
      <c r="FB444" s="122"/>
      <c r="FC444" s="122"/>
      <c r="FD444" s="122"/>
      <c r="FE444" s="122"/>
      <c r="FF444" s="122"/>
      <c r="FG444" s="122"/>
      <c r="FH444" s="122"/>
      <c r="FI444" s="122"/>
      <c r="FJ444" s="122"/>
      <c r="FK444" s="122"/>
      <c r="FL444" s="122"/>
      <c r="FM444" s="122"/>
      <c r="FN444" s="122"/>
      <c r="FO444" s="122"/>
      <c r="FP444" s="122"/>
      <c r="FQ444" s="122"/>
      <c r="FR444" s="122"/>
      <c r="FS444" s="122"/>
      <c r="FT444" s="122"/>
      <c r="FU444" s="122"/>
      <c r="FV444" s="122"/>
      <c r="FW444" s="122"/>
      <c r="FX444" s="122"/>
      <c r="FY444" s="122"/>
      <c r="FZ444" s="122"/>
      <c r="GA444" s="122"/>
      <c r="GB444" s="122"/>
      <c r="GC444" s="122"/>
      <c r="GD444" s="122"/>
      <c r="GE444" s="122"/>
      <c r="GF444" s="122"/>
      <c r="GG444" s="122"/>
      <c r="GH444" s="122"/>
      <c r="GI444" s="122"/>
      <c r="GJ444" s="122"/>
      <c r="GK444" s="122"/>
      <c r="GL444" s="122"/>
      <c r="GM444" s="122"/>
      <c r="GN444" s="122"/>
      <c r="GO444" s="122"/>
      <c r="GP444" s="122"/>
      <c r="GQ444" s="122"/>
      <c r="GR444" s="122"/>
      <c r="GS444" s="122"/>
      <c r="GT444" s="122"/>
      <c r="GU444" s="122"/>
      <c r="GV444" s="122"/>
      <c r="GW444" s="122"/>
      <c r="GX444" s="122"/>
      <c r="GY444" s="122"/>
      <c r="GZ444" s="122"/>
      <c r="HA444" s="122"/>
      <c r="HB444" s="122"/>
      <c r="HC444" s="122"/>
      <c r="HD444" s="122"/>
      <c r="HE444" s="122"/>
      <c r="HF444" s="122"/>
      <c r="HG444" s="122"/>
      <c r="HH444" s="122"/>
      <c r="HI444" s="122"/>
      <c r="HJ444" s="122"/>
      <c r="HK444" s="122"/>
      <c r="HL444" s="122"/>
      <c r="HM444" s="122"/>
      <c r="HN444" s="122"/>
      <c r="HO444" s="122"/>
      <c r="HP444" s="122"/>
      <c r="HQ444" s="122"/>
      <c r="HR444" s="122"/>
      <c r="HS444" s="122"/>
      <c r="HT444" s="122"/>
      <c r="HU444" s="122"/>
      <c r="HV444" s="122"/>
      <c r="HW444" s="122"/>
      <c r="HX444" s="122"/>
      <c r="HY444" s="122"/>
      <c r="HZ444" s="122"/>
      <c r="IA444" s="122"/>
      <c r="IB444" s="122"/>
      <c r="IC444" s="122"/>
      <c r="ID444" s="122"/>
      <c r="IE444" s="122"/>
      <c r="IF444" s="122"/>
      <c r="IG444" s="122"/>
      <c r="IH444" s="122"/>
      <c r="II444" s="122"/>
      <c r="IJ444" s="122"/>
      <c r="IK444" s="122"/>
      <c r="IL444" s="122"/>
      <c r="IM444" s="122"/>
      <c r="IN444" s="122"/>
      <c r="IO444" s="122"/>
      <c r="IP444" s="122"/>
      <c r="IQ444" s="122"/>
      <c r="IR444" s="122"/>
      <c r="IS444" s="122"/>
      <c r="IT444" s="122"/>
      <c r="IU444" s="122"/>
      <c r="IV444" s="122"/>
      <c r="IW444" s="122"/>
      <c r="IX444" s="122"/>
      <c r="IY444" s="122"/>
      <c r="IZ444" s="122"/>
      <c r="JA444" s="122"/>
      <c r="JB444" s="122"/>
      <c r="JC444" s="122"/>
      <c r="JD444" s="122"/>
      <c r="JE444" s="122"/>
      <c r="JF444" s="122"/>
      <c r="JG444" s="122"/>
      <c r="JH444" s="122"/>
      <c r="JI444" s="122"/>
      <c r="JJ444" s="122"/>
      <c r="JK444" s="122"/>
      <c r="JL444" s="122"/>
      <c r="JM444" s="122"/>
      <c r="JN444" s="122"/>
      <c r="JO444" s="122"/>
      <c r="JP444" s="122"/>
      <c r="JQ444" s="122"/>
      <c r="JR444" s="122"/>
      <c r="JS444" s="122"/>
      <c r="JT444" s="122"/>
      <c r="JU444" s="122"/>
      <c r="JV444" s="122"/>
      <c r="JW444" s="122"/>
      <c r="JX444" s="122"/>
      <c r="JY444" s="122"/>
      <c r="JZ444" s="122"/>
      <c r="KA444" s="122"/>
      <c r="KB444" s="122"/>
      <c r="KC444" s="122"/>
      <c r="KD444" s="122"/>
      <c r="KE444" s="122"/>
      <c r="KF444" s="122"/>
      <c r="KG444" s="122"/>
      <c r="KH444" s="122"/>
      <c r="KI444" s="122"/>
      <c r="KJ444" s="122"/>
      <c r="KK444" s="122"/>
      <c r="KL444" s="122"/>
      <c r="KM444" s="122"/>
      <c r="KN444" s="122"/>
      <c r="KO444" s="122"/>
      <c r="KP444" s="122"/>
      <c r="KQ444" s="122"/>
      <c r="KR444" s="122"/>
      <c r="KS444" s="122"/>
      <c r="KT444" s="122"/>
      <c r="KU444" s="122"/>
      <c r="KV444" s="122"/>
      <c r="KW444" s="122"/>
      <c r="KX444" s="122"/>
      <c r="KY444" s="122"/>
      <c r="KZ444" s="122"/>
      <c r="LA444" s="122"/>
      <c r="LB444" s="122"/>
      <c r="LC444" s="122"/>
      <c r="LD444" s="122"/>
      <c r="LE444" s="122"/>
      <c r="LF444" s="122"/>
      <c r="LG444" s="122"/>
      <c r="LH444" s="122"/>
      <c r="LI444" s="122"/>
      <c r="LJ444" s="122"/>
      <c r="LK444" s="122"/>
      <c r="LL444" s="122"/>
      <c r="LM444" s="122"/>
      <c r="LN444" s="122"/>
      <c r="LO444" s="122"/>
      <c r="LP444" s="122"/>
      <c r="LQ444" s="122"/>
      <c r="LR444" s="122"/>
      <c r="LS444" s="122"/>
      <c r="LT444" s="122"/>
      <c r="LU444" s="122"/>
      <c r="LV444" s="122"/>
      <c r="LW444" s="122"/>
      <c r="LX444" s="122"/>
      <c r="LY444" s="122"/>
      <c r="LZ444" s="122"/>
      <c r="MA444" s="122"/>
      <c r="MB444" s="122"/>
      <c r="MC444" s="122"/>
      <c r="MD444" s="122"/>
      <c r="ME444" s="122"/>
      <c r="MF444" s="122"/>
      <c r="MG444" s="122"/>
      <c r="MH444" s="122"/>
      <c r="MI444" s="122"/>
      <c r="MJ444" s="122"/>
      <c r="MK444" s="122"/>
      <c r="ML444" s="122"/>
      <c r="MM444" s="122"/>
      <c r="MN444" s="122"/>
      <c r="MO444" s="122"/>
      <c r="MP444" s="122"/>
      <c r="MQ444" s="122"/>
      <c r="MR444" s="122"/>
      <c r="MS444" s="122"/>
      <c r="MT444" s="122"/>
      <c r="MU444" s="122"/>
      <c r="MV444" s="122"/>
      <c r="MW444" s="122"/>
      <c r="MX444" s="122"/>
      <c r="MY444" s="122"/>
      <c r="MZ444" s="122"/>
      <c r="NA444" s="122"/>
      <c r="NB444" s="122"/>
      <c r="NC444" s="122"/>
      <c r="ND444" s="122"/>
      <c r="NE444" s="122"/>
      <c r="NF444" s="122"/>
      <c r="NG444" s="122"/>
      <c r="NH444" s="122"/>
      <c r="NI444" s="122"/>
      <c r="NJ444" s="122"/>
      <c r="NK444" s="122"/>
      <c r="NL444" s="122"/>
      <c r="NM444" s="122"/>
      <c r="NN444" s="122"/>
      <c r="NO444" s="122"/>
      <c r="NP444" s="122"/>
      <c r="NQ444" s="122"/>
      <c r="NR444" s="122"/>
      <c r="NS444" s="122"/>
      <c r="NT444" s="122"/>
      <c r="NU444" s="122"/>
      <c r="NV444" s="122"/>
      <c r="NW444" s="122"/>
      <c r="NX444" s="122"/>
      <c r="NY444" s="122"/>
      <c r="NZ444" s="122"/>
      <c r="OA444" s="122"/>
      <c r="OB444" s="122"/>
      <c r="OC444" s="122"/>
      <c r="OD444" s="122"/>
      <c r="OE444" s="122"/>
      <c r="OF444" s="122"/>
      <c r="OG444" s="122"/>
      <c r="OH444" s="122"/>
      <c r="OI444" s="122"/>
      <c r="OJ444" s="122"/>
      <c r="OK444" s="122"/>
      <c r="OL444" s="122"/>
      <c r="OM444" s="122"/>
      <c r="ON444" s="122"/>
      <c r="OO444" s="122"/>
      <c r="OP444" s="122"/>
      <c r="OQ444" s="122"/>
      <c r="OR444" s="122"/>
      <c r="OS444" s="122"/>
      <c r="OT444" s="122"/>
      <c r="OU444" s="122"/>
      <c r="OV444" s="122"/>
      <c r="OW444" s="122"/>
      <c r="OX444" s="122"/>
      <c r="OY444" s="122"/>
      <c r="OZ444" s="122"/>
      <c r="PA444" s="122"/>
      <c r="PB444" s="122"/>
      <c r="PC444" s="122"/>
      <c r="PD444" s="122"/>
      <c r="PE444" s="122"/>
      <c r="PF444" s="122"/>
      <c r="PG444" s="122"/>
      <c r="PH444" s="122"/>
      <c r="PI444" s="122"/>
      <c r="PJ444" s="122"/>
      <c r="PK444" s="122"/>
      <c r="PL444" s="122"/>
      <c r="PM444" s="122"/>
      <c r="PN444" s="122"/>
      <c r="PO444" s="122"/>
      <c r="PP444" s="122"/>
      <c r="PQ444" s="122"/>
      <c r="PR444" s="122"/>
      <c r="PS444" s="122"/>
      <c r="PT444" s="122"/>
      <c r="PU444" s="122"/>
      <c r="PV444" s="122"/>
      <c r="PW444" s="122"/>
      <c r="PX444" s="122"/>
      <c r="PY444" s="122"/>
      <c r="PZ444" s="122"/>
      <c r="QA444" s="122"/>
      <c r="QB444" s="122"/>
      <c r="QC444" s="122"/>
      <c r="QD444" s="122"/>
      <c r="QE444" s="122"/>
      <c r="QF444" s="122"/>
      <c r="QG444" s="122"/>
      <c r="QH444" s="122"/>
      <c r="QI444" s="122"/>
      <c r="QJ444" s="122"/>
      <c r="QK444" s="122"/>
      <c r="QL444" s="122"/>
      <c r="QM444" s="122"/>
      <c r="QN444" s="122"/>
      <c r="QO444" s="122"/>
      <c r="QP444" s="122"/>
      <c r="QQ444" s="122"/>
      <c r="QR444" s="122"/>
      <c r="QS444" s="122"/>
      <c r="QT444" s="122"/>
      <c r="QU444" s="122"/>
      <c r="QV444" s="122"/>
      <c r="QW444" s="122"/>
      <c r="QX444" s="122"/>
      <c r="QY444" s="122"/>
      <c r="QZ444" s="122"/>
      <c r="RA444" s="122"/>
      <c r="RB444" s="122"/>
      <c r="RC444" s="122"/>
      <c r="RD444" s="122"/>
      <c r="RE444" s="122"/>
      <c r="RF444" s="122"/>
      <c r="RG444" s="122"/>
      <c r="RH444" s="122"/>
      <c r="RI444" s="122"/>
      <c r="RJ444" s="122"/>
      <c r="RK444" s="122"/>
      <c r="RL444" s="122"/>
      <c r="RM444" s="122"/>
      <c r="RN444" s="122"/>
      <c r="RO444" s="122"/>
      <c r="RP444" s="122"/>
      <c r="RQ444" s="122"/>
      <c r="RR444" s="122"/>
      <c r="RS444" s="122"/>
      <c r="RT444" s="122"/>
      <c r="RU444" s="122"/>
      <c r="RV444" s="122"/>
      <c r="RW444" s="122"/>
      <c r="RX444" s="122"/>
      <c r="RY444" s="122"/>
      <c r="RZ444" s="122"/>
      <c r="SA444" s="122"/>
      <c r="SB444" s="122"/>
      <c r="SC444" s="122"/>
      <c r="SD444" s="122"/>
      <c r="SE444" s="122"/>
      <c r="SF444" s="122"/>
      <c r="SG444" s="122"/>
      <c r="SH444" s="122"/>
      <c r="SI444" s="122"/>
      <c r="SJ444" s="122"/>
      <c r="SK444" s="122"/>
      <c r="SL444" s="122"/>
      <c r="SM444" s="122"/>
      <c r="SN444" s="122"/>
      <c r="SO444" s="122"/>
      <c r="SP444" s="122"/>
      <c r="SQ444" s="122"/>
      <c r="SR444" s="122"/>
      <c r="SS444" s="122"/>
      <c r="ST444" s="122"/>
      <c r="SU444" s="122"/>
      <c r="SV444" s="122"/>
      <c r="SW444" s="122"/>
      <c r="SX444" s="122"/>
      <c r="SY444" s="122"/>
      <c r="SZ444" s="122"/>
      <c r="TA444" s="122"/>
      <c r="TB444" s="122"/>
      <c r="TC444" s="122"/>
      <c r="TD444" s="122"/>
      <c r="TE444" s="122"/>
      <c r="TF444" s="122"/>
      <c r="TG444" s="122"/>
      <c r="TH444" s="122"/>
      <c r="TI444" s="122"/>
      <c r="TJ444" s="122"/>
      <c r="TK444" s="122"/>
      <c r="TL444" s="122"/>
      <c r="TM444" s="122"/>
      <c r="TN444" s="122"/>
      <c r="TO444" s="122"/>
      <c r="TP444" s="122"/>
      <c r="TQ444" s="122"/>
      <c r="TR444" s="122"/>
      <c r="TS444" s="122"/>
      <c r="TT444" s="122"/>
      <c r="TU444" s="122"/>
      <c r="TV444" s="122"/>
      <c r="TW444" s="122"/>
      <c r="TX444" s="122"/>
      <c r="TY444" s="122"/>
      <c r="TZ444" s="122"/>
      <c r="UA444" s="122"/>
      <c r="UB444" s="122"/>
      <c r="UC444" s="122"/>
      <c r="UD444" s="122"/>
      <c r="UE444" s="122"/>
      <c r="UF444" s="122"/>
      <c r="UG444" s="122"/>
      <c r="UH444" s="122"/>
      <c r="UI444" s="122"/>
      <c r="UJ444" s="122"/>
      <c r="UK444" s="122"/>
      <c r="UL444" s="122"/>
      <c r="UM444" s="122"/>
      <c r="UN444" s="122"/>
      <c r="UO444" s="122"/>
      <c r="UP444" s="122"/>
      <c r="UQ444" s="122"/>
      <c r="UR444" s="122"/>
      <c r="US444" s="122"/>
      <c r="UT444" s="122"/>
      <c r="UU444" s="122"/>
      <c r="UV444" s="122"/>
      <c r="UW444" s="122"/>
      <c r="UX444" s="122"/>
      <c r="UY444" s="122"/>
      <c r="UZ444" s="122"/>
      <c r="VA444" s="122"/>
      <c r="VB444" s="122"/>
      <c r="VC444" s="122"/>
      <c r="VD444" s="122"/>
      <c r="VE444" s="122"/>
      <c r="VF444" s="122"/>
      <c r="VG444" s="122"/>
      <c r="VH444" s="122"/>
      <c r="VI444" s="122"/>
      <c r="VJ444" s="122"/>
      <c r="VK444" s="122"/>
      <c r="VL444" s="122"/>
      <c r="VM444" s="122"/>
      <c r="VN444" s="122"/>
      <c r="VO444" s="122"/>
      <c r="VP444" s="122"/>
      <c r="VQ444" s="122"/>
      <c r="VR444" s="122"/>
      <c r="VS444" s="122"/>
      <c r="VT444" s="122"/>
      <c r="VU444" s="122"/>
      <c r="VV444" s="122"/>
      <c r="VW444" s="122"/>
      <c r="VX444" s="122"/>
      <c r="VY444" s="122"/>
      <c r="VZ444" s="122"/>
      <c r="WA444" s="122"/>
      <c r="WB444" s="122"/>
      <c r="WC444" s="122"/>
      <c r="WD444" s="122"/>
      <c r="WE444" s="122"/>
      <c r="WF444" s="122"/>
      <c r="WG444" s="122"/>
      <c r="WH444" s="122"/>
      <c r="WI444" s="122"/>
      <c r="WJ444" s="122"/>
      <c r="WK444" s="122"/>
      <c r="WL444" s="122"/>
      <c r="WM444" s="122"/>
      <c r="WN444" s="122"/>
      <c r="WO444" s="122"/>
      <c r="WP444" s="122"/>
      <c r="WQ444" s="122"/>
      <c r="WR444" s="122"/>
      <c r="WS444" s="122"/>
      <c r="WT444" s="122"/>
      <c r="WU444" s="122"/>
      <c r="WV444" s="122"/>
      <c r="WW444" s="122"/>
      <c r="WX444" s="122"/>
      <c r="WY444" s="122"/>
      <c r="WZ444" s="122"/>
      <c r="XA444" s="122"/>
      <c r="XB444" s="122"/>
      <c r="XC444" s="122"/>
      <c r="XD444" s="122"/>
      <c r="XE444" s="122"/>
      <c r="XF444" s="122"/>
      <c r="XG444" s="122"/>
      <c r="XH444" s="122"/>
      <c r="XI444" s="122"/>
      <c r="XJ444" s="122"/>
      <c r="XK444" s="122"/>
      <c r="XL444" s="122"/>
      <c r="XM444" s="122"/>
      <c r="XN444" s="122"/>
      <c r="XO444" s="122"/>
      <c r="XP444" s="122"/>
      <c r="XQ444" s="122"/>
      <c r="XR444" s="122"/>
      <c r="XS444" s="122"/>
      <c r="XT444" s="122"/>
      <c r="XU444" s="122"/>
      <c r="XV444" s="122"/>
      <c r="XW444" s="122"/>
      <c r="XX444" s="122"/>
      <c r="XY444" s="122"/>
      <c r="XZ444" s="122"/>
      <c r="YA444" s="122"/>
      <c r="YB444" s="122"/>
      <c r="YC444" s="122"/>
      <c r="YD444" s="122"/>
      <c r="YE444" s="122"/>
      <c r="YF444" s="122"/>
      <c r="YG444" s="122"/>
      <c r="YH444" s="122"/>
      <c r="YI444" s="122"/>
      <c r="YJ444" s="122"/>
      <c r="YK444" s="122"/>
      <c r="YL444" s="122"/>
      <c r="YM444" s="122"/>
      <c r="YN444" s="122"/>
      <c r="YO444" s="122"/>
      <c r="YP444" s="122"/>
      <c r="YQ444" s="122"/>
      <c r="YR444" s="122"/>
      <c r="YS444" s="122"/>
      <c r="YT444" s="122"/>
      <c r="YU444" s="122"/>
      <c r="YV444" s="122"/>
      <c r="YW444" s="122"/>
      <c r="YX444" s="122"/>
      <c r="YY444" s="122"/>
      <c r="YZ444" s="122"/>
      <c r="ZA444" s="122"/>
      <c r="ZB444" s="122"/>
      <c r="ZC444" s="122"/>
      <c r="ZD444" s="122"/>
      <c r="ZE444" s="122"/>
      <c r="ZF444" s="122"/>
      <c r="ZG444" s="122"/>
      <c r="ZH444" s="122"/>
      <c r="ZI444" s="122"/>
      <c r="ZJ444" s="122"/>
      <c r="ZK444" s="122"/>
      <c r="ZL444" s="122"/>
      <c r="ZM444" s="122"/>
      <c r="ZN444" s="122"/>
      <c r="ZO444" s="122"/>
      <c r="ZP444" s="122"/>
      <c r="ZQ444" s="122"/>
      <c r="ZR444" s="122"/>
      <c r="ZS444" s="122"/>
      <c r="ZT444" s="122"/>
      <c r="ZU444" s="122"/>
      <c r="ZV444" s="122"/>
      <c r="ZW444" s="122"/>
      <c r="ZX444" s="122"/>
      <c r="ZY444" s="122"/>
      <c r="ZZ444" s="122"/>
      <c r="AAA444" s="122"/>
      <c r="AAB444" s="122"/>
      <c r="AAC444" s="122"/>
      <c r="AAD444" s="122"/>
      <c r="AAE444" s="122"/>
      <c r="AAF444" s="122"/>
      <c r="AAG444" s="122"/>
      <c r="AAH444" s="122"/>
      <c r="AAI444" s="122"/>
      <c r="AAJ444" s="122"/>
      <c r="AAK444" s="122"/>
      <c r="AAL444" s="122"/>
      <c r="AAM444" s="122"/>
      <c r="AAN444" s="122"/>
      <c r="AAO444" s="122"/>
      <c r="AAP444" s="122"/>
      <c r="AAQ444" s="122"/>
      <c r="AAR444" s="122"/>
      <c r="AAS444" s="122"/>
      <c r="AAT444" s="122"/>
      <c r="AAU444" s="122"/>
      <c r="AAV444" s="122"/>
      <c r="AAW444" s="122"/>
      <c r="AAX444" s="122"/>
      <c r="AAY444" s="122"/>
      <c r="AAZ444" s="122"/>
      <c r="ABA444" s="122"/>
      <c r="ABB444" s="122"/>
      <c r="ABC444" s="122"/>
      <c r="ABD444" s="122"/>
      <c r="ABE444" s="122"/>
      <c r="ABF444" s="122"/>
      <c r="ABG444" s="122"/>
      <c r="ABH444" s="122"/>
      <c r="ABI444" s="122"/>
      <c r="ABJ444" s="122"/>
      <c r="ABK444" s="122"/>
      <c r="ABL444" s="122"/>
      <c r="ABM444" s="122"/>
      <c r="ABN444" s="122"/>
      <c r="ABO444" s="122"/>
      <c r="ABP444" s="122"/>
      <c r="ABQ444" s="122"/>
      <c r="ABR444" s="122"/>
      <c r="ABS444" s="122"/>
      <c r="ABT444" s="122"/>
      <c r="ABU444" s="122"/>
      <c r="ABV444" s="122"/>
      <c r="ABW444" s="122"/>
      <c r="ABX444" s="122"/>
      <c r="ABY444" s="122"/>
      <c r="ABZ444" s="122"/>
      <c r="ACA444" s="122"/>
      <c r="ACB444" s="122"/>
      <c r="ACC444" s="122"/>
      <c r="ACD444" s="122"/>
      <c r="ACE444" s="122"/>
      <c r="ACF444" s="122"/>
      <c r="ACG444" s="122"/>
      <c r="ACH444" s="122"/>
      <c r="ACI444" s="122"/>
      <c r="ACJ444" s="122"/>
      <c r="ACK444" s="122"/>
      <c r="ACL444" s="122"/>
      <c r="ACM444" s="122"/>
      <c r="ACN444" s="122"/>
      <c r="ACO444" s="122"/>
      <c r="ACP444" s="122"/>
      <c r="ACQ444" s="122"/>
      <c r="ACR444" s="122"/>
      <c r="ACS444" s="122"/>
      <c r="ACT444" s="122"/>
      <c r="ACU444" s="122"/>
      <c r="ACV444" s="122"/>
      <c r="ACW444" s="122"/>
      <c r="ACX444" s="122"/>
      <c r="ACY444" s="122"/>
      <c r="ACZ444" s="122"/>
      <c r="ADA444" s="122"/>
    </row>
    <row r="445" spans="1:781" ht="15" customHeight="1" x14ac:dyDescent="0.3">
      <c r="A445" s="208"/>
      <c r="B445" s="213"/>
      <c r="C445" s="269"/>
      <c r="D445" s="216"/>
      <c r="E445" s="211"/>
      <c r="F445" s="217"/>
      <c r="G445" s="210"/>
      <c r="H445" s="217"/>
      <c r="I445" s="218"/>
      <c r="J445" s="264"/>
      <c r="K445" s="208"/>
      <c r="L445" s="209"/>
      <c r="M445" s="210"/>
      <c r="N445" s="211"/>
      <c r="O445" s="216"/>
      <c r="P445" s="213"/>
      <c r="Q445" s="219"/>
      <c r="R445" s="214"/>
      <c r="S445" s="238" t="s">
        <v>885</v>
      </c>
      <c r="T445" s="268" t="s">
        <v>1178</v>
      </c>
      <c r="U445" s="229" t="s">
        <v>1179</v>
      </c>
      <c r="V445" s="263"/>
      <c r="W445" s="261"/>
      <c r="X445" s="261"/>
      <c r="Y445" s="261"/>
      <c r="Z445" s="261"/>
      <c r="AA445" s="261"/>
      <c r="AB445" s="262"/>
      <c r="AC445" s="263"/>
      <c r="AD445" s="263"/>
      <c r="AE445" s="263"/>
      <c r="AF445" s="263"/>
      <c r="AG445" s="263"/>
      <c r="AH445" s="263"/>
      <c r="AI445" s="263"/>
      <c r="AJ445" s="263"/>
      <c r="AK445" s="263"/>
      <c r="AL445" s="263"/>
      <c r="AM445" s="263"/>
      <c r="AN445" s="263"/>
      <c r="AO445" s="263"/>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2"/>
      <c r="EI445" s="122"/>
      <c r="EJ445" s="122"/>
      <c r="EK445" s="122"/>
      <c r="EL445" s="122"/>
      <c r="EM445" s="122"/>
      <c r="EN445" s="122"/>
      <c r="EO445" s="122"/>
      <c r="EP445" s="122"/>
      <c r="EQ445" s="122"/>
      <c r="ER445" s="122"/>
      <c r="ES445" s="122"/>
      <c r="ET445" s="122"/>
      <c r="EU445" s="122"/>
      <c r="EV445" s="122"/>
      <c r="EW445" s="122"/>
      <c r="EX445" s="122"/>
      <c r="EY445" s="122"/>
      <c r="EZ445" s="122"/>
      <c r="FA445" s="122"/>
      <c r="FB445" s="122"/>
      <c r="FC445" s="122"/>
      <c r="FD445" s="122"/>
      <c r="FE445" s="122"/>
      <c r="FF445" s="122"/>
      <c r="FG445" s="122"/>
      <c r="FH445" s="122"/>
      <c r="FI445" s="122"/>
      <c r="FJ445" s="122"/>
      <c r="FK445" s="122"/>
      <c r="FL445" s="122"/>
      <c r="FM445" s="122"/>
      <c r="FN445" s="122"/>
      <c r="FO445" s="122"/>
      <c r="FP445" s="122"/>
      <c r="FQ445" s="122"/>
      <c r="FR445" s="122"/>
      <c r="FS445" s="122"/>
      <c r="FT445" s="122"/>
      <c r="FU445" s="122"/>
      <c r="FV445" s="122"/>
      <c r="FW445" s="122"/>
      <c r="FX445" s="122"/>
      <c r="FY445" s="122"/>
      <c r="FZ445" s="122"/>
      <c r="GA445" s="122"/>
      <c r="GB445" s="122"/>
      <c r="GC445" s="122"/>
      <c r="GD445" s="122"/>
      <c r="GE445" s="122"/>
      <c r="GF445" s="122"/>
      <c r="GG445" s="122"/>
      <c r="GH445" s="122"/>
      <c r="GI445" s="122"/>
      <c r="GJ445" s="122"/>
      <c r="GK445" s="122"/>
      <c r="GL445" s="122"/>
      <c r="GM445" s="122"/>
      <c r="GN445" s="122"/>
      <c r="GO445" s="122"/>
      <c r="GP445" s="122"/>
      <c r="GQ445" s="122"/>
      <c r="GR445" s="122"/>
      <c r="GS445" s="122"/>
      <c r="GT445" s="122"/>
      <c r="GU445" s="122"/>
      <c r="GV445" s="122"/>
      <c r="GW445" s="122"/>
      <c r="GX445" s="122"/>
      <c r="GY445" s="122"/>
      <c r="GZ445" s="122"/>
      <c r="HA445" s="122"/>
      <c r="HB445" s="122"/>
      <c r="HC445" s="122"/>
      <c r="HD445" s="122"/>
      <c r="HE445" s="122"/>
      <c r="HF445" s="122"/>
      <c r="HG445" s="122"/>
      <c r="HH445" s="122"/>
      <c r="HI445" s="122"/>
      <c r="HJ445" s="122"/>
      <c r="HK445" s="122"/>
      <c r="HL445" s="122"/>
      <c r="HM445" s="122"/>
      <c r="HN445" s="122"/>
      <c r="HO445" s="122"/>
      <c r="HP445" s="122"/>
      <c r="HQ445" s="122"/>
      <c r="HR445" s="122"/>
      <c r="HS445" s="122"/>
      <c r="HT445" s="122"/>
      <c r="HU445" s="122"/>
      <c r="HV445" s="122"/>
      <c r="HW445" s="122"/>
      <c r="HX445" s="122"/>
      <c r="HY445" s="122"/>
      <c r="HZ445" s="122"/>
      <c r="IA445" s="122"/>
      <c r="IB445" s="122"/>
      <c r="IC445" s="122"/>
      <c r="ID445" s="122"/>
      <c r="IE445" s="122"/>
      <c r="IF445" s="122"/>
      <c r="IG445" s="122"/>
      <c r="IH445" s="122"/>
      <c r="II445" s="122"/>
      <c r="IJ445" s="122"/>
      <c r="IK445" s="122"/>
      <c r="IL445" s="122"/>
      <c r="IM445" s="122"/>
      <c r="IN445" s="122"/>
      <c r="IO445" s="122"/>
      <c r="IP445" s="122"/>
      <c r="IQ445" s="122"/>
      <c r="IR445" s="122"/>
      <c r="IS445" s="122"/>
      <c r="IT445" s="122"/>
      <c r="IU445" s="122"/>
      <c r="IV445" s="122"/>
      <c r="IW445" s="122"/>
      <c r="IX445" s="122"/>
      <c r="IY445" s="122"/>
      <c r="IZ445" s="122"/>
      <c r="JA445" s="122"/>
      <c r="JB445" s="122"/>
      <c r="JC445" s="122"/>
      <c r="JD445" s="122"/>
      <c r="JE445" s="122"/>
      <c r="JF445" s="122"/>
      <c r="JG445" s="122"/>
      <c r="JH445" s="122"/>
      <c r="JI445" s="122"/>
      <c r="JJ445" s="122"/>
      <c r="JK445" s="122"/>
      <c r="JL445" s="122"/>
      <c r="JM445" s="122"/>
      <c r="JN445" s="122"/>
      <c r="JO445" s="122"/>
      <c r="JP445" s="122"/>
      <c r="JQ445" s="122"/>
      <c r="JR445" s="122"/>
      <c r="JS445" s="122"/>
      <c r="JT445" s="122"/>
      <c r="JU445" s="122"/>
      <c r="JV445" s="122"/>
      <c r="JW445" s="122"/>
      <c r="JX445" s="122"/>
      <c r="JY445" s="122"/>
      <c r="JZ445" s="122"/>
      <c r="KA445" s="122"/>
      <c r="KB445" s="122"/>
      <c r="KC445" s="122"/>
      <c r="KD445" s="122"/>
      <c r="KE445" s="122"/>
      <c r="KF445" s="122"/>
      <c r="KG445" s="122"/>
      <c r="KH445" s="122"/>
      <c r="KI445" s="122"/>
      <c r="KJ445" s="122"/>
      <c r="KK445" s="122"/>
      <c r="KL445" s="122"/>
      <c r="KM445" s="122"/>
      <c r="KN445" s="122"/>
      <c r="KO445" s="122"/>
      <c r="KP445" s="122"/>
      <c r="KQ445" s="122"/>
      <c r="KR445" s="122"/>
      <c r="KS445" s="122"/>
      <c r="KT445" s="122"/>
      <c r="KU445" s="122"/>
      <c r="KV445" s="122"/>
      <c r="KW445" s="122"/>
      <c r="KX445" s="122"/>
      <c r="KY445" s="122"/>
      <c r="KZ445" s="122"/>
      <c r="LA445" s="122"/>
      <c r="LB445" s="122"/>
      <c r="LC445" s="122"/>
      <c r="LD445" s="122"/>
      <c r="LE445" s="122"/>
      <c r="LF445" s="122"/>
      <c r="LG445" s="122"/>
      <c r="LH445" s="122"/>
      <c r="LI445" s="122"/>
      <c r="LJ445" s="122"/>
      <c r="LK445" s="122"/>
      <c r="LL445" s="122"/>
      <c r="LM445" s="122"/>
      <c r="LN445" s="122"/>
      <c r="LO445" s="122"/>
      <c r="LP445" s="122"/>
      <c r="LQ445" s="122"/>
      <c r="LR445" s="122"/>
      <c r="LS445" s="122"/>
      <c r="LT445" s="122"/>
      <c r="LU445" s="122"/>
      <c r="LV445" s="122"/>
      <c r="LW445" s="122"/>
      <c r="LX445" s="122"/>
      <c r="LY445" s="122"/>
      <c r="LZ445" s="122"/>
      <c r="MA445" s="122"/>
      <c r="MB445" s="122"/>
      <c r="MC445" s="122"/>
      <c r="MD445" s="122"/>
      <c r="ME445" s="122"/>
      <c r="MF445" s="122"/>
      <c r="MG445" s="122"/>
      <c r="MH445" s="122"/>
      <c r="MI445" s="122"/>
      <c r="MJ445" s="122"/>
      <c r="MK445" s="122"/>
      <c r="ML445" s="122"/>
      <c r="MM445" s="122"/>
      <c r="MN445" s="122"/>
      <c r="MO445" s="122"/>
      <c r="MP445" s="122"/>
      <c r="MQ445" s="122"/>
      <c r="MR445" s="122"/>
      <c r="MS445" s="122"/>
      <c r="MT445" s="122"/>
      <c r="MU445" s="122"/>
      <c r="MV445" s="122"/>
      <c r="MW445" s="122"/>
      <c r="MX445" s="122"/>
      <c r="MY445" s="122"/>
      <c r="MZ445" s="122"/>
      <c r="NA445" s="122"/>
      <c r="NB445" s="122"/>
      <c r="NC445" s="122"/>
      <c r="ND445" s="122"/>
      <c r="NE445" s="122"/>
      <c r="NF445" s="122"/>
      <c r="NG445" s="122"/>
      <c r="NH445" s="122"/>
      <c r="NI445" s="122"/>
      <c r="NJ445" s="122"/>
      <c r="NK445" s="122"/>
      <c r="NL445" s="122"/>
      <c r="NM445" s="122"/>
      <c r="NN445" s="122"/>
      <c r="NO445" s="122"/>
      <c r="NP445" s="122"/>
      <c r="NQ445" s="122"/>
      <c r="NR445" s="122"/>
      <c r="NS445" s="122"/>
      <c r="NT445" s="122"/>
      <c r="NU445" s="122"/>
      <c r="NV445" s="122"/>
      <c r="NW445" s="122"/>
      <c r="NX445" s="122"/>
      <c r="NY445" s="122"/>
      <c r="NZ445" s="122"/>
      <c r="OA445" s="122"/>
      <c r="OB445" s="122"/>
      <c r="OC445" s="122"/>
      <c r="OD445" s="122"/>
      <c r="OE445" s="122"/>
      <c r="OF445" s="122"/>
      <c r="OG445" s="122"/>
      <c r="OH445" s="122"/>
      <c r="OI445" s="122"/>
      <c r="OJ445" s="122"/>
      <c r="OK445" s="122"/>
      <c r="OL445" s="122"/>
      <c r="OM445" s="122"/>
      <c r="ON445" s="122"/>
      <c r="OO445" s="122"/>
      <c r="OP445" s="122"/>
      <c r="OQ445" s="122"/>
      <c r="OR445" s="122"/>
      <c r="OS445" s="122"/>
      <c r="OT445" s="122"/>
      <c r="OU445" s="122"/>
      <c r="OV445" s="122"/>
      <c r="OW445" s="122"/>
      <c r="OX445" s="122"/>
      <c r="OY445" s="122"/>
      <c r="OZ445" s="122"/>
      <c r="PA445" s="122"/>
      <c r="PB445" s="122"/>
      <c r="PC445" s="122"/>
      <c r="PD445" s="122"/>
      <c r="PE445" s="122"/>
      <c r="PF445" s="122"/>
      <c r="PG445" s="122"/>
      <c r="PH445" s="122"/>
      <c r="PI445" s="122"/>
      <c r="PJ445" s="122"/>
      <c r="PK445" s="122"/>
      <c r="PL445" s="122"/>
      <c r="PM445" s="122"/>
      <c r="PN445" s="122"/>
      <c r="PO445" s="122"/>
      <c r="PP445" s="122"/>
      <c r="PQ445" s="122"/>
      <c r="PR445" s="122"/>
      <c r="PS445" s="122"/>
      <c r="PT445" s="122"/>
      <c r="PU445" s="122"/>
      <c r="PV445" s="122"/>
      <c r="PW445" s="122"/>
      <c r="PX445" s="122"/>
      <c r="PY445" s="122"/>
      <c r="PZ445" s="122"/>
      <c r="QA445" s="122"/>
      <c r="QB445" s="122"/>
      <c r="QC445" s="122"/>
      <c r="QD445" s="122"/>
      <c r="QE445" s="122"/>
      <c r="QF445" s="122"/>
      <c r="QG445" s="122"/>
      <c r="QH445" s="122"/>
      <c r="QI445" s="122"/>
      <c r="QJ445" s="122"/>
      <c r="QK445" s="122"/>
      <c r="QL445" s="122"/>
      <c r="QM445" s="122"/>
      <c r="QN445" s="122"/>
      <c r="QO445" s="122"/>
      <c r="QP445" s="122"/>
      <c r="QQ445" s="122"/>
      <c r="QR445" s="122"/>
      <c r="QS445" s="122"/>
      <c r="QT445" s="122"/>
      <c r="QU445" s="122"/>
      <c r="QV445" s="122"/>
      <c r="QW445" s="122"/>
      <c r="QX445" s="122"/>
      <c r="QY445" s="122"/>
      <c r="QZ445" s="122"/>
      <c r="RA445" s="122"/>
      <c r="RB445" s="122"/>
      <c r="RC445" s="122"/>
      <c r="RD445" s="122"/>
      <c r="RE445" s="122"/>
      <c r="RF445" s="122"/>
      <c r="RG445" s="122"/>
      <c r="RH445" s="122"/>
      <c r="RI445" s="122"/>
      <c r="RJ445" s="122"/>
      <c r="RK445" s="122"/>
      <c r="RL445" s="122"/>
      <c r="RM445" s="122"/>
      <c r="RN445" s="122"/>
      <c r="RO445" s="122"/>
      <c r="RP445" s="122"/>
      <c r="RQ445" s="122"/>
      <c r="RR445" s="122"/>
      <c r="RS445" s="122"/>
      <c r="RT445" s="122"/>
      <c r="RU445" s="122"/>
      <c r="RV445" s="122"/>
      <c r="RW445" s="122"/>
      <c r="RX445" s="122"/>
      <c r="RY445" s="122"/>
      <c r="RZ445" s="122"/>
      <c r="SA445" s="122"/>
      <c r="SB445" s="122"/>
      <c r="SC445" s="122"/>
      <c r="SD445" s="122"/>
      <c r="SE445" s="122"/>
      <c r="SF445" s="122"/>
      <c r="SG445" s="122"/>
      <c r="SH445" s="122"/>
      <c r="SI445" s="122"/>
      <c r="SJ445" s="122"/>
      <c r="SK445" s="122"/>
      <c r="SL445" s="122"/>
      <c r="SM445" s="122"/>
      <c r="SN445" s="122"/>
      <c r="SO445" s="122"/>
      <c r="SP445" s="122"/>
      <c r="SQ445" s="122"/>
      <c r="SR445" s="122"/>
      <c r="SS445" s="122"/>
      <c r="ST445" s="122"/>
      <c r="SU445" s="122"/>
      <c r="SV445" s="122"/>
      <c r="SW445" s="122"/>
      <c r="SX445" s="122"/>
      <c r="SY445" s="122"/>
      <c r="SZ445" s="122"/>
      <c r="TA445" s="122"/>
      <c r="TB445" s="122"/>
      <c r="TC445" s="122"/>
      <c r="TD445" s="122"/>
      <c r="TE445" s="122"/>
      <c r="TF445" s="122"/>
      <c r="TG445" s="122"/>
      <c r="TH445" s="122"/>
      <c r="TI445" s="122"/>
      <c r="TJ445" s="122"/>
      <c r="TK445" s="122"/>
      <c r="TL445" s="122"/>
      <c r="TM445" s="122"/>
      <c r="TN445" s="122"/>
      <c r="TO445" s="122"/>
      <c r="TP445" s="122"/>
      <c r="TQ445" s="122"/>
      <c r="TR445" s="122"/>
      <c r="TS445" s="122"/>
      <c r="TT445" s="122"/>
      <c r="TU445" s="122"/>
      <c r="TV445" s="122"/>
      <c r="TW445" s="122"/>
      <c r="TX445" s="122"/>
      <c r="TY445" s="122"/>
      <c r="TZ445" s="122"/>
      <c r="UA445" s="122"/>
      <c r="UB445" s="122"/>
      <c r="UC445" s="122"/>
      <c r="UD445" s="122"/>
      <c r="UE445" s="122"/>
      <c r="UF445" s="122"/>
      <c r="UG445" s="122"/>
      <c r="UH445" s="122"/>
      <c r="UI445" s="122"/>
      <c r="UJ445" s="122"/>
      <c r="UK445" s="122"/>
      <c r="UL445" s="122"/>
      <c r="UM445" s="122"/>
      <c r="UN445" s="122"/>
      <c r="UO445" s="122"/>
      <c r="UP445" s="122"/>
      <c r="UQ445" s="122"/>
      <c r="UR445" s="122"/>
      <c r="US445" s="122"/>
      <c r="UT445" s="122"/>
      <c r="UU445" s="122"/>
      <c r="UV445" s="122"/>
      <c r="UW445" s="122"/>
      <c r="UX445" s="122"/>
      <c r="UY445" s="122"/>
      <c r="UZ445" s="122"/>
      <c r="VA445" s="122"/>
      <c r="VB445" s="122"/>
      <c r="VC445" s="122"/>
      <c r="VD445" s="122"/>
      <c r="VE445" s="122"/>
      <c r="VF445" s="122"/>
      <c r="VG445" s="122"/>
      <c r="VH445" s="122"/>
      <c r="VI445" s="122"/>
      <c r="VJ445" s="122"/>
      <c r="VK445" s="122"/>
      <c r="VL445" s="122"/>
      <c r="VM445" s="122"/>
      <c r="VN445" s="122"/>
      <c r="VO445" s="122"/>
      <c r="VP445" s="122"/>
      <c r="VQ445" s="122"/>
      <c r="VR445" s="122"/>
      <c r="VS445" s="122"/>
      <c r="VT445" s="122"/>
      <c r="VU445" s="122"/>
      <c r="VV445" s="122"/>
      <c r="VW445" s="122"/>
      <c r="VX445" s="122"/>
      <c r="VY445" s="122"/>
      <c r="VZ445" s="122"/>
      <c r="WA445" s="122"/>
      <c r="WB445" s="122"/>
      <c r="WC445" s="122"/>
      <c r="WD445" s="122"/>
      <c r="WE445" s="122"/>
      <c r="WF445" s="122"/>
      <c r="WG445" s="122"/>
      <c r="WH445" s="122"/>
      <c r="WI445" s="122"/>
      <c r="WJ445" s="122"/>
      <c r="WK445" s="122"/>
      <c r="WL445" s="122"/>
      <c r="WM445" s="122"/>
      <c r="WN445" s="122"/>
      <c r="WO445" s="122"/>
      <c r="WP445" s="122"/>
      <c r="WQ445" s="122"/>
      <c r="WR445" s="122"/>
      <c r="WS445" s="122"/>
      <c r="WT445" s="122"/>
      <c r="WU445" s="122"/>
      <c r="WV445" s="122"/>
      <c r="WW445" s="122"/>
      <c r="WX445" s="122"/>
      <c r="WY445" s="122"/>
      <c r="WZ445" s="122"/>
      <c r="XA445" s="122"/>
      <c r="XB445" s="122"/>
      <c r="XC445" s="122"/>
      <c r="XD445" s="122"/>
      <c r="XE445" s="122"/>
      <c r="XF445" s="122"/>
      <c r="XG445" s="122"/>
      <c r="XH445" s="122"/>
      <c r="XI445" s="122"/>
      <c r="XJ445" s="122"/>
      <c r="XK445" s="122"/>
      <c r="XL445" s="122"/>
      <c r="XM445" s="122"/>
      <c r="XN445" s="122"/>
      <c r="XO445" s="122"/>
      <c r="XP445" s="122"/>
      <c r="XQ445" s="122"/>
      <c r="XR445" s="122"/>
      <c r="XS445" s="122"/>
      <c r="XT445" s="122"/>
      <c r="XU445" s="122"/>
      <c r="XV445" s="122"/>
      <c r="XW445" s="122"/>
      <c r="XX445" s="122"/>
      <c r="XY445" s="122"/>
      <c r="XZ445" s="122"/>
      <c r="YA445" s="122"/>
      <c r="YB445" s="122"/>
      <c r="YC445" s="122"/>
      <c r="YD445" s="122"/>
      <c r="YE445" s="122"/>
      <c r="YF445" s="122"/>
      <c r="YG445" s="122"/>
      <c r="YH445" s="122"/>
      <c r="YI445" s="122"/>
      <c r="YJ445" s="122"/>
      <c r="YK445" s="122"/>
      <c r="YL445" s="122"/>
      <c r="YM445" s="122"/>
      <c r="YN445" s="122"/>
      <c r="YO445" s="122"/>
      <c r="YP445" s="122"/>
      <c r="YQ445" s="122"/>
      <c r="YR445" s="122"/>
      <c r="YS445" s="122"/>
      <c r="YT445" s="122"/>
      <c r="YU445" s="122"/>
      <c r="YV445" s="122"/>
      <c r="YW445" s="122"/>
      <c r="YX445" s="122"/>
      <c r="YY445" s="122"/>
      <c r="YZ445" s="122"/>
      <c r="ZA445" s="122"/>
      <c r="ZB445" s="122"/>
      <c r="ZC445" s="122"/>
      <c r="ZD445" s="122"/>
      <c r="ZE445" s="122"/>
      <c r="ZF445" s="122"/>
      <c r="ZG445" s="122"/>
      <c r="ZH445" s="122"/>
      <c r="ZI445" s="122"/>
      <c r="ZJ445" s="122"/>
      <c r="ZK445" s="122"/>
      <c r="ZL445" s="122"/>
      <c r="ZM445" s="122"/>
      <c r="ZN445" s="122"/>
      <c r="ZO445" s="122"/>
      <c r="ZP445" s="122"/>
      <c r="ZQ445" s="122"/>
      <c r="ZR445" s="122"/>
      <c r="ZS445" s="122"/>
      <c r="ZT445" s="122"/>
      <c r="ZU445" s="122"/>
      <c r="ZV445" s="122"/>
      <c r="ZW445" s="122"/>
      <c r="ZX445" s="122"/>
      <c r="ZY445" s="122"/>
      <c r="ZZ445" s="122"/>
      <c r="AAA445" s="122"/>
      <c r="AAB445" s="122"/>
      <c r="AAC445" s="122"/>
      <c r="AAD445" s="122"/>
      <c r="AAE445" s="122"/>
      <c r="AAF445" s="122"/>
      <c r="AAG445" s="122"/>
      <c r="AAH445" s="122"/>
      <c r="AAI445" s="122"/>
      <c r="AAJ445" s="122"/>
      <c r="AAK445" s="122"/>
      <c r="AAL445" s="122"/>
      <c r="AAM445" s="122"/>
      <c r="AAN445" s="122"/>
      <c r="AAO445" s="122"/>
      <c r="AAP445" s="122"/>
      <c r="AAQ445" s="122"/>
      <c r="AAR445" s="122"/>
      <c r="AAS445" s="122"/>
      <c r="AAT445" s="122"/>
      <c r="AAU445" s="122"/>
      <c r="AAV445" s="122"/>
      <c r="AAW445" s="122"/>
      <c r="AAX445" s="122"/>
      <c r="AAY445" s="122"/>
      <c r="AAZ445" s="122"/>
      <c r="ABA445" s="122"/>
      <c r="ABB445" s="122"/>
      <c r="ABC445" s="122"/>
      <c r="ABD445" s="122"/>
      <c r="ABE445" s="122"/>
      <c r="ABF445" s="122"/>
      <c r="ABG445" s="122"/>
      <c r="ABH445" s="122"/>
      <c r="ABI445" s="122"/>
      <c r="ABJ445" s="122"/>
      <c r="ABK445" s="122"/>
      <c r="ABL445" s="122"/>
      <c r="ABM445" s="122"/>
      <c r="ABN445" s="122"/>
      <c r="ABO445" s="122"/>
      <c r="ABP445" s="122"/>
      <c r="ABQ445" s="122"/>
      <c r="ABR445" s="122"/>
      <c r="ABS445" s="122"/>
      <c r="ABT445" s="122"/>
      <c r="ABU445" s="122"/>
      <c r="ABV445" s="122"/>
      <c r="ABW445" s="122"/>
      <c r="ABX445" s="122"/>
      <c r="ABY445" s="122"/>
      <c r="ABZ445" s="122"/>
      <c r="ACA445" s="122"/>
      <c r="ACB445" s="122"/>
      <c r="ACC445" s="122"/>
      <c r="ACD445" s="122"/>
      <c r="ACE445" s="122"/>
      <c r="ACF445" s="122"/>
      <c r="ACG445" s="122"/>
      <c r="ACH445" s="122"/>
      <c r="ACI445" s="122"/>
      <c r="ACJ445" s="122"/>
      <c r="ACK445" s="122"/>
      <c r="ACL445" s="122"/>
      <c r="ACM445" s="122"/>
      <c r="ACN445" s="122"/>
      <c r="ACO445" s="122"/>
      <c r="ACP445" s="122"/>
      <c r="ACQ445" s="122"/>
      <c r="ACR445" s="122"/>
      <c r="ACS445" s="122"/>
      <c r="ACT445" s="122"/>
      <c r="ACU445" s="122"/>
      <c r="ACV445" s="122"/>
      <c r="ACW445" s="122"/>
      <c r="ACX445" s="122"/>
      <c r="ACY445" s="122"/>
      <c r="ACZ445" s="122"/>
      <c r="ADA445" s="122"/>
    </row>
    <row r="446" spans="1:781" ht="15" customHeight="1" x14ac:dyDescent="0.3">
      <c r="A446" s="208"/>
      <c r="B446" s="213"/>
      <c r="C446" s="269"/>
      <c r="D446" s="216"/>
      <c r="E446" s="211"/>
      <c r="F446" s="217"/>
      <c r="G446" s="210"/>
      <c r="H446" s="217"/>
      <c r="I446" s="218"/>
      <c r="J446" s="264"/>
      <c r="K446" s="208"/>
      <c r="L446" s="209"/>
      <c r="M446" s="210"/>
      <c r="N446" s="211"/>
      <c r="O446" s="216"/>
      <c r="P446" s="213"/>
      <c r="Q446" s="219"/>
      <c r="R446" s="214"/>
      <c r="S446" s="238" t="s">
        <v>1180</v>
      </c>
      <c r="T446" s="268" t="s">
        <v>1181</v>
      </c>
      <c r="U446" s="229" t="s">
        <v>1182</v>
      </c>
      <c r="V446" s="263"/>
      <c r="W446" s="261"/>
      <c r="X446" s="261"/>
      <c r="Y446" s="261"/>
      <c r="Z446" s="261"/>
      <c r="AA446" s="261"/>
      <c r="AB446" s="262"/>
      <c r="AC446" s="263"/>
      <c r="AD446" s="263"/>
      <c r="AE446" s="263"/>
      <c r="AF446" s="263"/>
      <c r="AG446" s="263"/>
      <c r="AH446" s="263"/>
      <c r="AI446" s="263"/>
      <c r="AJ446" s="263"/>
      <c r="AK446" s="263"/>
      <c r="AL446" s="263"/>
      <c r="AM446" s="263"/>
      <c r="AN446" s="263"/>
      <c r="AO446" s="263"/>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2"/>
      <c r="EI446" s="122"/>
      <c r="EJ446" s="122"/>
      <c r="EK446" s="122"/>
      <c r="EL446" s="122"/>
      <c r="EM446" s="122"/>
      <c r="EN446" s="122"/>
      <c r="EO446" s="122"/>
      <c r="EP446" s="122"/>
      <c r="EQ446" s="122"/>
      <c r="ER446" s="122"/>
      <c r="ES446" s="122"/>
      <c r="ET446" s="122"/>
      <c r="EU446" s="122"/>
      <c r="EV446" s="122"/>
      <c r="EW446" s="122"/>
      <c r="EX446" s="122"/>
      <c r="EY446" s="122"/>
      <c r="EZ446" s="122"/>
      <c r="FA446" s="122"/>
      <c r="FB446" s="122"/>
      <c r="FC446" s="122"/>
      <c r="FD446" s="122"/>
      <c r="FE446" s="122"/>
      <c r="FF446" s="122"/>
      <c r="FG446" s="122"/>
      <c r="FH446" s="122"/>
      <c r="FI446" s="122"/>
      <c r="FJ446" s="122"/>
      <c r="FK446" s="122"/>
      <c r="FL446" s="122"/>
      <c r="FM446" s="122"/>
      <c r="FN446" s="122"/>
      <c r="FO446" s="122"/>
      <c r="FP446" s="122"/>
      <c r="FQ446" s="122"/>
      <c r="FR446" s="122"/>
      <c r="FS446" s="122"/>
      <c r="FT446" s="122"/>
      <c r="FU446" s="122"/>
      <c r="FV446" s="122"/>
      <c r="FW446" s="122"/>
      <c r="FX446" s="122"/>
      <c r="FY446" s="122"/>
      <c r="FZ446" s="122"/>
      <c r="GA446" s="122"/>
      <c r="GB446" s="122"/>
      <c r="GC446" s="122"/>
      <c r="GD446" s="122"/>
      <c r="GE446" s="122"/>
      <c r="GF446" s="122"/>
      <c r="GG446" s="122"/>
      <c r="GH446" s="122"/>
      <c r="GI446" s="122"/>
      <c r="GJ446" s="122"/>
      <c r="GK446" s="122"/>
      <c r="GL446" s="122"/>
      <c r="GM446" s="122"/>
      <c r="GN446" s="122"/>
      <c r="GO446" s="122"/>
      <c r="GP446" s="122"/>
      <c r="GQ446" s="122"/>
      <c r="GR446" s="122"/>
      <c r="GS446" s="122"/>
      <c r="GT446" s="122"/>
      <c r="GU446" s="122"/>
      <c r="GV446" s="122"/>
      <c r="GW446" s="122"/>
      <c r="GX446" s="122"/>
      <c r="GY446" s="122"/>
      <c r="GZ446" s="122"/>
      <c r="HA446" s="122"/>
      <c r="HB446" s="122"/>
      <c r="HC446" s="122"/>
      <c r="HD446" s="122"/>
      <c r="HE446" s="122"/>
      <c r="HF446" s="122"/>
      <c r="HG446" s="122"/>
      <c r="HH446" s="122"/>
      <c r="HI446" s="122"/>
      <c r="HJ446" s="122"/>
      <c r="HK446" s="122"/>
      <c r="HL446" s="122"/>
      <c r="HM446" s="122"/>
      <c r="HN446" s="122"/>
      <c r="HO446" s="122"/>
      <c r="HP446" s="122"/>
      <c r="HQ446" s="122"/>
      <c r="HR446" s="122"/>
      <c r="HS446" s="122"/>
      <c r="HT446" s="122"/>
      <c r="HU446" s="122"/>
      <c r="HV446" s="122"/>
      <c r="HW446" s="122"/>
      <c r="HX446" s="122"/>
      <c r="HY446" s="122"/>
      <c r="HZ446" s="122"/>
      <c r="IA446" s="122"/>
      <c r="IB446" s="122"/>
      <c r="IC446" s="122"/>
      <c r="ID446" s="122"/>
      <c r="IE446" s="122"/>
      <c r="IF446" s="122"/>
      <c r="IG446" s="122"/>
      <c r="IH446" s="122"/>
      <c r="II446" s="122"/>
      <c r="IJ446" s="122"/>
      <c r="IK446" s="122"/>
      <c r="IL446" s="122"/>
      <c r="IM446" s="122"/>
      <c r="IN446" s="122"/>
      <c r="IO446" s="122"/>
      <c r="IP446" s="122"/>
      <c r="IQ446" s="122"/>
      <c r="IR446" s="122"/>
      <c r="IS446" s="122"/>
      <c r="IT446" s="122"/>
      <c r="IU446" s="122"/>
      <c r="IV446" s="122"/>
      <c r="IW446" s="122"/>
      <c r="IX446" s="122"/>
      <c r="IY446" s="122"/>
      <c r="IZ446" s="122"/>
      <c r="JA446" s="122"/>
      <c r="JB446" s="122"/>
      <c r="JC446" s="122"/>
      <c r="JD446" s="122"/>
      <c r="JE446" s="122"/>
      <c r="JF446" s="122"/>
      <c r="JG446" s="122"/>
      <c r="JH446" s="122"/>
      <c r="JI446" s="122"/>
      <c r="JJ446" s="122"/>
      <c r="JK446" s="122"/>
      <c r="JL446" s="122"/>
      <c r="JM446" s="122"/>
      <c r="JN446" s="122"/>
      <c r="JO446" s="122"/>
      <c r="JP446" s="122"/>
      <c r="JQ446" s="122"/>
      <c r="JR446" s="122"/>
      <c r="JS446" s="122"/>
      <c r="JT446" s="122"/>
      <c r="JU446" s="122"/>
      <c r="JV446" s="122"/>
      <c r="JW446" s="122"/>
      <c r="JX446" s="122"/>
      <c r="JY446" s="122"/>
      <c r="JZ446" s="122"/>
      <c r="KA446" s="122"/>
      <c r="KB446" s="122"/>
      <c r="KC446" s="122"/>
      <c r="KD446" s="122"/>
      <c r="KE446" s="122"/>
      <c r="KF446" s="122"/>
      <c r="KG446" s="122"/>
      <c r="KH446" s="122"/>
      <c r="KI446" s="122"/>
      <c r="KJ446" s="122"/>
      <c r="KK446" s="122"/>
      <c r="KL446" s="122"/>
      <c r="KM446" s="122"/>
      <c r="KN446" s="122"/>
      <c r="KO446" s="122"/>
      <c r="KP446" s="122"/>
      <c r="KQ446" s="122"/>
      <c r="KR446" s="122"/>
      <c r="KS446" s="122"/>
      <c r="KT446" s="122"/>
      <c r="KU446" s="122"/>
      <c r="KV446" s="122"/>
      <c r="KW446" s="122"/>
      <c r="KX446" s="122"/>
      <c r="KY446" s="122"/>
      <c r="KZ446" s="122"/>
      <c r="LA446" s="122"/>
      <c r="LB446" s="122"/>
      <c r="LC446" s="122"/>
      <c r="LD446" s="122"/>
      <c r="LE446" s="122"/>
      <c r="LF446" s="122"/>
      <c r="LG446" s="122"/>
      <c r="LH446" s="122"/>
      <c r="LI446" s="122"/>
      <c r="LJ446" s="122"/>
      <c r="LK446" s="122"/>
      <c r="LL446" s="122"/>
      <c r="LM446" s="122"/>
      <c r="LN446" s="122"/>
      <c r="LO446" s="122"/>
      <c r="LP446" s="122"/>
      <c r="LQ446" s="122"/>
      <c r="LR446" s="122"/>
      <c r="LS446" s="122"/>
      <c r="LT446" s="122"/>
      <c r="LU446" s="122"/>
      <c r="LV446" s="122"/>
      <c r="LW446" s="122"/>
      <c r="LX446" s="122"/>
      <c r="LY446" s="122"/>
      <c r="LZ446" s="122"/>
      <c r="MA446" s="122"/>
      <c r="MB446" s="122"/>
      <c r="MC446" s="122"/>
      <c r="MD446" s="122"/>
      <c r="ME446" s="122"/>
      <c r="MF446" s="122"/>
      <c r="MG446" s="122"/>
      <c r="MH446" s="122"/>
      <c r="MI446" s="122"/>
      <c r="MJ446" s="122"/>
      <c r="MK446" s="122"/>
      <c r="ML446" s="122"/>
      <c r="MM446" s="122"/>
      <c r="MN446" s="122"/>
      <c r="MO446" s="122"/>
      <c r="MP446" s="122"/>
      <c r="MQ446" s="122"/>
      <c r="MR446" s="122"/>
      <c r="MS446" s="122"/>
      <c r="MT446" s="122"/>
      <c r="MU446" s="122"/>
      <c r="MV446" s="122"/>
      <c r="MW446" s="122"/>
      <c r="MX446" s="122"/>
      <c r="MY446" s="122"/>
      <c r="MZ446" s="122"/>
      <c r="NA446" s="122"/>
      <c r="NB446" s="122"/>
      <c r="NC446" s="122"/>
      <c r="ND446" s="122"/>
      <c r="NE446" s="122"/>
      <c r="NF446" s="122"/>
      <c r="NG446" s="122"/>
      <c r="NH446" s="122"/>
      <c r="NI446" s="122"/>
      <c r="NJ446" s="122"/>
      <c r="NK446" s="122"/>
      <c r="NL446" s="122"/>
      <c r="NM446" s="122"/>
      <c r="NN446" s="122"/>
      <c r="NO446" s="122"/>
      <c r="NP446" s="122"/>
      <c r="NQ446" s="122"/>
      <c r="NR446" s="122"/>
      <c r="NS446" s="122"/>
      <c r="NT446" s="122"/>
      <c r="NU446" s="122"/>
      <c r="NV446" s="122"/>
      <c r="NW446" s="122"/>
      <c r="NX446" s="122"/>
      <c r="NY446" s="122"/>
      <c r="NZ446" s="122"/>
      <c r="OA446" s="122"/>
      <c r="OB446" s="122"/>
      <c r="OC446" s="122"/>
      <c r="OD446" s="122"/>
      <c r="OE446" s="122"/>
      <c r="OF446" s="122"/>
      <c r="OG446" s="122"/>
      <c r="OH446" s="122"/>
      <c r="OI446" s="122"/>
      <c r="OJ446" s="122"/>
      <c r="OK446" s="122"/>
      <c r="OL446" s="122"/>
      <c r="OM446" s="122"/>
      <c r="ON446" s="122"/>
      <c r="OO446" s="122"/>
      <c r="OP446" s="122"/>
      <c r="OQ446" s="122"/>
      <c r="OR446" s="122"/>
      <c r="OS446" s="122"/>
      <c r="OT446" s="122"/>
      <c r="OU446" s="122"/>
      <c r="OV446" s="122"/>
      <c r="OW446" s="122"/>
      <c r="OX446" s="122"/>
      <c r="OY446" s="122"/>
      <c r="OZ446" s="122"/>
      <c r="PA446" s="122"/>
      <c r="PB446" s="122"/>
      <c r="PC446" s="122"/>
      <c r="PD446" s="122"/>
      <c r="PE446" s="122"/>
      <c r="PF446" s="122"/>
      <c r="PG446" s="122"/>
      <c r="PH446" s="122"/>
      <c r="PI446" s="122"/>
      <c r="PJ446" s="122"/>
      <c r="PK446" s="122"/>
      <c r="PL446" s="122"/>
      <c r="PM446" s="122"/>
      <c r="PN446" s="122"/>
      <c r="PO446" s="122"/>
      <c r="PP446" s="122"/>
      <c r="PQ446" s="122"/>
      <c r="PR446" s="122"/>
      <c r="PS446" s="122"/>
      <c r="PT446" s="122"/>
      <c r="PU446" s="122"/>
      <c r="PV446" s="122"/>
      <c r="PW446" s="122"/>
      <c r="PX446" s="122"/>
      <c r="PY446" s="122"/>
      <c r="PZ446" s="122"/>
      <c r="QA446" s="122"/>
      <c r="QB446" s="122"/>
      <c r="QC446" s="122"/>
      <c r="QD446" s="122"/>
      <c r="QE446" s="122"/>
      <c r="QF446" s="122"/>
      <c r="QG446" s="122"/>
      <c r="QH446" s="122"/>
      <c r="QI446" s="122"/>
      <c r="QJ446" s="122"/>
      <c r="QK446" s="122"/>
      <c r="QL446" s="122"/>
      <c r="QM446" s="122"/>
      <c r="QN446" s="122"/>
      <c r="QO446" s="122"/>
      <c r="QP446" s="122"/>
      <c r="QQ446" s="122"/>
      <c r="QR446" s="122"/>
      <c r="QS446" s="122"/>
      <c r="QT446" s="122"/>
      <c r="QU446" s="122"/>
      <c r="QV446" s="122"/>
      <c r="QW446" s="122"/>
      <c r="QX446" s="122"/>
      <c r="QY446" s="122"/>
      <c r="QZ446" s="122"/>
      <c r="RA446" s="122"/>
      <c r="RB446" s="122"/>
      <c r="RC446" s="122"/>
      <c r="RD446" s="122"/>
      <c r="RE446" s="122"/>
      <c r="RF446" s="122"/>
      <c r="RG446" s="122"/>
      <c r="RH446" s="122"/>
      <c r="RI446" s="122"/>
      <c r="RJ446" s="122"/>
      <c r="RK446" s="122"/>
      <c r="RL446" s="122"/>
      <c r="RM446" s="122"/>
      <c r="RN446" s="122"/>
      <c r="RO446" s="122"/>
      <c r="RP446" s="122"/>
      <c r="RQ446" s="122"/>
      <c r="RR446" s="122"/>
      <c r="RS446" s="122"/>
      <c r="RT446" s="122"/>
      <c r="RU446" s="122"/>
      <c r="RV446" s="122"/>
      <c r="RW446" s="122"/>
      <c r="RX446" s="122"/>
      <c r="RY446" s="122"/>
      <c r="RZ446" s="122"/>
      <c r="SA446" s="122"/>
      <c r="SB446" s="122"/>
      <c r="SC446" s="122"/>
      <c r="SD446" s="122"/>
      <c r="SE446" s="122"/>
      <c r="SF446" s="122"/>
      <c r="SG446" s="122"/>
      <c r="SH446" s="122"/>
      <c r="SI446" s="122"/>
      <c r="SJ446" s="122"/>
      <c r="SK446" s="122"/>
      <c r="SL446" s="122"/>
      <c r="SM446" s="122"/>
      <c r="SN446" s="122"/>
      <c r="SO446" s="122"/>
      <c r="SP446" s="122"/>
      <c r="SQ446" s="122"/>
      <c r="SR446" s="122"/>
      <c r="SS446" s="122"/>
      <c r="ST446" s="122"/>
      <c r="SU446" s="122"/>
      <c r="SV446" s="122"/>
      <c r="SW446" s="122"/>
      <c r="SX446" s="122"/>
      <c r="SY446" s="122"/>
      <c r="SZ446" s="122"/>
      <c r="TA446" s="122"/>
      <c r="TB446" s="122"/>
      <c r="TC446" s="122"/>
      <c r="TD446" s="122"/>
      <c r="TE446" s="122"/>
      <c r="TF446" s="122"/>
      <c r="TG446" s="122"/>
      <c r="TH446" s="122"/>
      <c r="TI446" s="122"/>
      <c r="TJ446" s="122"/>
      <c r="TK446" s="122"/>
      <c r="TL446" s="122"/>
      <c r="TM446" s="122"/>
      <c r="TN446" s="122"/>
      <c r="TO446" s="122"/>
      <c r="TP446" s="122"/>
      <c r="TQ446" s="122"/>
      <c r="TR446" s="122"/>
      <c r="TS446" s="122"/>
      <c r="TT446" s="122"/>
      <c r="TU446" s="122"/>
      <c r="TV446" s="122"/>
      <c r="TW446" s="122"/>
      <c r="TX446" s="122"/>
      <c r="TY446" s="122"/>
      <c r="TZ446" s="122"/>
      <c r="UA446" s="122"/>
      <c r="UB446" s="122"/>
      <c r="UC446" s="122"/>
      <c r="UD446" s="122"/>
      <c r="UE446" s="122"/>
      <c r="UF446" s="122"/>
      <c r="UG446" s="122"/>
      <c r="UH446" s="122"/>
      <c r="UI446" s="122"/>
      <c r="UJ446" s="122"/>
      <c r="UK446" s="122"/>
      <c r="UL446" s="122"/>
      <c r="UM446" s="122"/>
      <c r="UN446" s="122"/>
      <c r="UO446" s="122"/>
      <c r="UP446" s="122"/>
      <c r="UQ446" s="122"/>
      <c r="UR446" s="122"/>
      <c r="US446" s="122"/>
      <c r="UT446" s="122"/>
      <c r="UU446" s="122"/>
      <c r="UV446" s="122"/>
      <c r="UW446" s="122"/>
      <c r="UX446" s="122"/>
      <c r="UY446" s="122"/>
      <c r="UZ446" s="122"/>
      <c r="VA446" s="122"/>
      <c r="VB446" s="122"/>
      <c r="VC446" s="122"/>
      <c r="VD446" s="122"/>
      <c r="VE446" s="122"/>
      <c r="VF446" s="122"/>
      <c r="VG446" s="122"/>
      <c r="VH446" s="122"/>
      <c r="VI446" s="122"/>
      <c r="VJ446" s="122"/>
      <c r="VK446" s="122"/>
      <c r="VL446" s="122"/>
      <c r="VM446" s="122"/>
      <c r="VN446" s="122"/>
      <c r="VO446" s="122"/>
      <c r="VP446" s="122"/>
      <c r="VQ446" s="122"/>
      <c r="VR446" s="122"/>
      <c r="VS446" s="122"/>
      <c r="VT446" s="122"/>
      <c r="VU446" s="122"/>
      <c r="VV446" s="122"/>
      <c r="VW446" s="122"/>
      <c r="VX446" s="122"/>
      <c r="VY446" s="122"/>
      <c r="VZ446" s="122"/>
      <c r="WA446" s="122"/>
      <c r="WB446" s="122"/>
      <c r="WC446" s="122"/>
      <c r="WD446" s="122"/>
      <c r="WE446" s="122"/>
      <c r="WF446" s="122"/>
      <c r="WG446" s="122"/>
      <c r="WH446" s="122"/>
      <c r="WI446" s="122"/>
      <c r="WJ446" s="122"/>
      <c r="WK446" s="122"/>
      <c r="WL446" s="122"/>
      <c r="WM446" s="122"/>
      <c r="WN446" s="122"/>
      <c r="WO446" s="122"/>
      <c r="WP446" s="122"/>
      <c r="WQ446" s="122"/>
      <c r="WR446" s="122"/>
      <c r="WS446" s="122"/>
      <c r="WT446" s="122"/>
      <c r="WU446" s="122"/>
      <c r="WV446" s="122"/>
      <c r="WW446" s="122"/>
      <c r="WX446" s="122"/>
      <c r="WY446" s="122"/>
      <c r="WZ446" s="122"/>
      <c r="XA446" s="122"/>
      <c r="XB446" s="122"/>
      <c r="XC446" s="122"/>
      <c r="XD446" s="122"/>
      <c r="XE446" s="122"/>
      <c r="XF446" s="122"/>
      <c r="XG446" s="122"/>
      <c r="XH446" s="122"/>
      <c r="XI446" s="122"/>
      <c r="XJ446" s="122"/>
      <c r="XK446" s="122"/>
      <c r="XL446" s="122"/>
      <c r="XM446" s="122"/>
      <c r="XN446" s="122"/>
      <c r="XO446" s="122"/>
      <c r="XP446" s="122"/>
      <c r="XQ446" s="122"/>
      <c r="XR446" s="122"/>
      <c r="XS446" s="122"/>
      <c r="XT446" s="122"/>
      <c r="XU446" s="122"/>
      <c r="XV446" s="122"/>
      <c r="XW446" s="122"/>
      <c r="XX446" s="122"/>
      <c r="XY446" s="122"/>
      <c r="XZ446" s="122"/>
      <c r="YA446" s="122"/>
      <c r="YB446" s="122"/>
      <c r="YC446" s="122"/>
      <c r="YD446" s="122"/>
      <c r="YE446" s="122"/>
      <c r="YF446" s="122"/>
      <c r="YG446" s="122"/>
      <c r="YH446" s="122"/>
      <c r="YI446" s="122"/>
      <c r="YJ446" s="122"/>
      <c r="YK446" s="122"/>
      <c r="YL446" s="122"/>
      <c r="YM446" s="122"/>
      <c r="YN446" s="122"/>
      <c r="YO446" s="122"/>
      <c r="YP446" s="122"/>
      <c r="YQ446" s="122"/>
      <c r="YR446" s="122"/>
      <c r="YS446" s="122"/>
      <c r="YT446" s="122"/>
      <c r="YU446" s="122"/>
      <c r="YV446" s="122"/>
      <c r="YW446" s="122"/>
      <c r="YX446" s="122"/>
      <c r="YY446" s="122"/>
      <c r="YZ446" s="122"/>
      <c r="ZA446" s="122"/>
      <c r="ZB446" s="122"/>
      <c r="ZC446" s="122"/>
      <c r="ZD446" s="122"/>
      <c r="ZE446" s="122"/>
      <c r="ZF446" s="122"/>
      <c r="ZG446" s="122"/>
      <c r="ZH446" s="122"/>
      <c r="ZI446" s="122"/>
      <c r="ZJ446" s="122"/>
      <c r="ZK446" s="122"/>
      <c r="ZL446" s="122"/>
      <c r="ZM446" s="122"/>
      <c r="ZN446" s="122"/>
      <c r="ZO446" s="122"/>
      <c r="ZP446" s="122"/>
      <c r="ZQ446" s="122"/>
      <c r="ZR446" s="122"/>
      <c r="ZS446" s="122"/>
      <c r="ZT446" s="122"/>
      <c r="ZU446" s="122"/>
      <c r="ZV446" s="122"/>
      <c r="ZW446" s="122"/>
      <c r="ZX446" s="122"/>
      <c r="ZY446" s="122"/>
      <c r="ZZ446" s="122"/>
      <c r="AAA446" s="122"/>
      <c r="AAB446" s="122"/>
      <c r="AAC446" s="122"/>
      <c r="AAD446" s="122"/>
      <c r="AAE446" s="122"/>
      <c r="AAF446" s="122"/>
      <c r="AAG446" s="122"/>
      <c r="AAH446" s="122"/>
      <c r="AAI446" s="122"/>
      <c r="AAJ446" s="122"/>
      <c r="AAK446" s="122"/>
      <c r="AAL446" s="122"/>
      <c r="AAM446" s="122"/>
      <c r="AAN446" s="122"/>
      <c r="AAO446" s="122"/>
      <c r="AAP446" s="122"/>
      <c r="AAQ446" s="122"/>
      <c r="AAR446" s="122"/>
      <c r="AAS446" s="122"/>
      <c r="AAT446" s="122"/>
      <c r="AAU446" s="122"/>
      <c r="AAV446" s="122"/>
      <c r="AAW446" s="122"/>
      <c r="AAX446" s="122"/>
      <c r="AAY446" s="122"/>
      <c r="AAZ446" s="122"/>
      <c r="ABA446" s="122"/>
      <c r="ABB446" s="122"/>
      <c r="ABC446" s="122"/>
      <c r="ABD446" s="122"/>
      <c r="ABE446" s="122"/>
      <c r="ABF446" s="122"/>
      <c r="ABG446" s="122"/>
      <c r="ABH446" s="122"/>
      <c r="ABI446" s="122"/>
      <c r="ABJ446" s="122"/>
      <c r="ABK446" s="122"/>
      <c r="ABL446" s="122"/>
      <c r="ABM446" s="122"/>
      <c r="ABN446" s="122"/>
      <c r="ABO446" s="122"/>
      <c r="ABP446" s="122"/>
      <c r="ABQ446" s="122"/>
      <c r="ABR446" s="122"/>
      <c r="ABS446" s="122"/>
      <c r="ABT446" s="122"/>
      <c r="ABU446" s="122"/>
      <c r="ABV446" s="122"/>
      <c r="ABW446" s="122"/>
      <c r="ABX446" s="122"/>
      <c r="ABY446" s="122"/>
      <c r="ABZ446" s="122"/>
      <c r="ACA446" s="122"/>
      <c r="ACB446" s="122"/>
      <c r="ACC446" s="122"/>
      <c r="ACD446" s="122"/>
      <c r="ACE446" s="122"/>
      <c r="ACF446" s="122"/>
      <c r="ACG446" s="122"/>
      <c r="ACH446" s="122"/>
      <c r="ACI446" s="122"/>
      <c r="ACJ446" s="122"/>
      <c r="ACK446" s="122"/>
      <c r="ACL446" s="122"/>
      <c r="ACM446" s="122"/>
      <c r="ACN446" s="122"/>
      <c r="ACO446" s="122"/>
      <c r="ACP446" s="122"/>
      <c r="ACQ446" s="122"/>
      <c r="ACR446" s="122"/>
      <c r="ACS446" s="122"/>
      <c r="ACT446" s="122"/>
      <c r="ACU446" s="122"/>
      <c r="ACV446" s="122"/>
      <c r="ACW446" s="122"/>
      <c r="ACX446" s="122"/>
      <c r="ACY446" s="122"/>
      <c r="ACZ446" s="122"/>
      <c r="ADA446" s="122"/>
    </row>
    <row r="447" spans="1:781" ht="15" customHeight="1" x14ac:dyDescent="0.3">
      <c r="A447" s="208"/>
      <c r="B447" s="213"/>
      <c r="C447" s="269"/>
      <c r="D447" s="216"/>
      <c r="E447" s="217"/>
      <c r="F447" s="217"/>
      <c r="G447" s="217"/>
      <c r="H447" s="217"/>
      <c r="I447" s="218"/>
      <c r="J447" s="264"/>
      <c r="K447" s="208"/>
      <c r="L447" s="209"/>
      <c r="M447" s="210"/>
      <c r="N447" s="211"/>
      <c r="O447" s="216"/>
      <c r="P447" s="213"/>
      <c r="Q447" s="219"/>
      <c r="R447" s="214"/>
      <c r="S447" s="238" t="s">
        <v>1183</v>
      </c>
      <c r="T447" s="268" t="s">
        <v>1184</v>
      </c>
      <c r="U447" s="263"/>
      <c r="V447" s="229" t="s">
        <v>1185</v>
      </c>
      <c r="W447" s="261"/>
      <c r="X447" s="261"/>
      <c r="Y447" s="261"/>
      <c r="Z447" s="261"/>
      <c r="AA447" s="261"/>
      <c r="AB447" s="262"/>
      <c r="AC447" s="263"/>
      <c r="AD447" s="263"/>
      <c r="AE447" s="263"/>
      <c r="AF447" s="263"/>
      <c r="AG447" s="263"/>
      <c r="AH447" s="263"/>
      <c r="AI447" s="263"/>
      <c r="AJ447" s="263"/>
      <c r="AK447" s="263"/>
      <c r="AL447" s="263"/>
      <c r="AM447" s="263"/>
      <c r="AN447" s="263"/>
      <c r="AO447" s="263"/>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2"/>
      <c r="EI447" s="122"/>
      <c r="EJ447" s="122"/>
      <c r="EK447" s="122"/>
      <c r="EL447" s="122"/>
      <c r="EM447" s="122"/>
      <c r="EN447" s="122"/>
      <c r="EO447" s="122"/>
      <c r="EP447" s="122"/>
      <c r="EQ447" s="122"/>
      <c r="ER447" s="122"/>
      <c r="ES447" s="122"/>
      <c r="ET447" s="122"/>
      <c r="EU447" s="122"/>
      <c r="EV447" s="122"/>
      <c r="EW447" s="122"/>
      <c r="EX447" s="122"/>
      <c r="EY447" s="122"/>
      <c r="EZ447" s="122"/>
      <c r="FA447" s="122"/>
      <c r="FB447" s="122"/>
      <c r="FC447" s="122"/>
      <c r="FD447" s="122"/>
      <c r="FE447" s="122"/>
      <c r="FF447" s="122"/>
      <c r="FG447" s="122"/>
      <c r="FH447" s="122"/>
      <c r="FI447" s="122"/>
      <c r="FJ447" s="122"/>
      <c r="FK447" s="122"/>
      <c r="FL447" s="122"/>
      <c r="FM447" s="122"/>
      <c r="FN447" s="122"/>
      <c r="FO447" s="122"/>
      <c r="FP447" s="122"/>
      <c r="FQ447" s="122"/>
      <c r="FR447" s="122"/>
      <c r="FS447" s="122"/>
      <c r="FT447" s="122"/>
      <c r="FU447" s="122"/>
      <c r="FV447" s="122"/>
      <c r="FW447" s="122"/>
      <c r="FX447" s="122"/>
      <c r="FY447" s="122"/>
      <c r="FZ447" s="122"/>
      <c r="GA447" s="122"/>
      <c r="GB447" s="122"/>
      <c r="GC447" s="122"/>
      <c r="GD447" s="122"/>
      <c r="GE447" s="122"/>
      <c r="GF447" s="122"/>
      <c r="GG447" s="122"/>
      <c r="GH447" s="122"/>
      <c r="GI447" s="122"/>
      <c r="GJ447" s="122"/>
      <c r="GK447" s="122"/>
      <c r="GL447" s="122"/>
      <c r="GM447" s="122"/>
      <c r="GN447" s="122"/>
      <c r="GO447" s="122"/>
      <c r="GP447" s="122"/>
      <c r="GQ447" s="122"/>
      <c r="GR447" s="122"/>
      <c r="GS447" s="122"/>
      <c r="GT447" s="122"/>
      <c r="GU447" s="122"/>
      <c r="GV447" s="122"/>
      <c r="GW447" s="122"/>
      <c r="GX447" s="122"/>
      <c r="GY447" s="122"/>
      <c r="GZ447" s="122"/>
      <c r="HA447" s="122"/>
      <c r="HB447" s="122"/>
      <c r="HC447" s="122"/>
      <c r="HD447" s="122"/>
      <c r="HE447" s="122"/>
      <c r="HF447" s="122"/>
      <c r="HG447" s="122"/>
      <c r="HH447" s="122"/>
      <c r="HI447" s="122"/>
      <c r="HJ447" s="122"/>
      <c r="HK447" s="122"/>
      <c r="HL447" s="122"/>
      <c r="HM447" s="122"/>
      <c r="HN447" s="122"/>
      <c r="HO447" s="122"/>
      <c r="HP447" s="122"/>
      <c r="HQ447" s="122"/>
      <c r="HR447" s="122"/>
      <c r="HS447" s="122"/>
      <c r="HT447" s="122"/>
      <c r="HU447" s="122"/>
      <c r="HV447" s="122"/>
      <c r="HW447" s="122"/>
      <c r="HX447" s="122"/>
      <c r="HY447" s="122"/>
      <c r="HZ447" s="122"/>
      <c r="IA447" s="122"/>
      <c r="IB447" s="122"/>
      <c r="IC447" s="122"/>
      <c r="ID447" s="122"/>
      <c r="IE447" s="122"/>
      <c r="IF447" s="122"/>
      <c r="IG447" s="122"/>
      <c r="IH447" s="122"/>
      <c r="II447" s="122"/>
      <c r="IJ447" s="122"/>
      <c r="IK447" s="122"/>
      <c r="IL447" s="122"/>
      <c r="IM447" s="122"/>
      <c r="IN447" s="122"/>
      <c r="IO447" s="122"/>
      <c r="IP447" s="122"/>
      <c r="IQ447" s="122"/>
      <c r="IR447" s="122"/>
      <c r="IS447" s="122"/>
      <c r="IT447" s="122"/>
      <c r="IU447" s="122"/>
      <c r="IV447" s="122"/>
      <c r="IW447" s="122"/>
      <c r="IX447" s="122"/>
      <c r="IY447" s="122"/>
      <c r="IZ447" s="122"/>
      <c r="JA447" s="122"/>
      <c r="JB447" s="122"/>
      <c r="JC447" s="122"/>
      <c r="JD447" s="122"/>
      <c r="JE447" s="122"/>
      <c r="JF447" s="122"/>
      <c r="JG447" s="122"/>
      <c r="JH447" s="122"/>
      <c r="JI447" s="122"/>
      <c r="JJ447" s="122"/>
      <c r="JK447" s="122"/>
      <c r="JL447" s="122"/>
      <c r="JM447" s="122"/>
      <c r="JN447" s="122"/>
      <c r="JO447" s="122"/>
      <c r="JP447" s="122"/>
      <c r="JQ447" s="122"/>
      <c r="JR447" s="122"/>
      <c r="JS447" s="122"/>
      <c r="JT447" s="122"/>
      <c r="JU447" s="122"/>
      <c r="JV447" s="122"/>
      <c r="JW447" s="122"/>
      <c r="JX447" s="122"/>
      <c r="JY447" s="122"/>
      <c r="JZ447" s="122"/>
      <c r="KA447" s="122"/>
      <c r="KB447" s="122"/>
      <c r="KC447" s="122"/>
      <c r="KD447" s="122"/>
      <c r="KE447" s="122"/>
      <c r="KF447" s="122"/>
      <c r="KG447" s="122"/>
      <c r="KH447" s="122"/>
      <c r="KI447" s="122"/>
      <c r="KJ447" s="122"/>
      <c r="KK447" s="122"/>
      <c r="KL447" s="122"/>
      <c r="KM447" s="122"/>
      <c r="KN447" s="122"/>
      <c r="KO447" s="122"/>
      <c r="KP447" s="122"/>
      <c r="KQ447" s="122"/>
      <c r="KR447" s="122"/>
      <c r="KS447" s="122"/>
      <c r="KT447" s="122"/>
      <c r="KU447" s="122"/>
      <c r="KV447" s="122"/>
      <c r="KW447" s="122"/>
      <c r="KX447" s="122"/>
      <c r="KY447" s="122"/>
      <c r="KZ447" s="122"/>
      <c r="LA447" s="122"/>
      <c r="LB447" s="122"/>
      <c r="LC447" s="122"/>
      <c r="LD447" s="122"/>
      <c r="LE447" s="122"/>
      <c r="LF447" s="122"/>
      <c r="LG447" s="122"/>
      <c r="LH447" s="122"/>
      <c r="LI447" s="122"/>
      <c r="LJ447" s="122"/>
      <c r="LK447" s="122"/>
      <c r="LL447" s="122"/>
      <c r="LM447" s="122"/>
      <c r="LN447" s="122"/>
      <c r="LO447" s="122"/>
      <c r="LP447" s="122"/>
      <c r="LQ447" s="122"/>
      <c r="LR447" s="122"/>
      <c r="LS447" s="122"/>
      <c r="LT447" s="122"/>
      <c r="LU447" s="122"/>
      <c r="LV447" s="122"/>
      <c r="LW447" s="122"/>
      <c r="LX447" s="122"/>
      <c r="LY447" s="122"/>
      <c r="LZ447" s="122"/>
      <c r="MA447" s="122"/>
      <c r="MB447" s="122"/>
      <c r="MC447" s="122"/>
      <c r="MD447" s="122"/>
      <c r="ME447" s="122"/>
      <c r="MF447" s="122"/>
      <c r="MG447" s="122"/>
      <c r="MH447" s="122"/>
      <c r="MI447" s="122"/>
      <c r="MJ447" s="122"/>
      <c r="MK447" s="122"/>
      <c r="ML447" s="122"/>
      <c r="MM447" s="122"/>
      <c r="MN447" s="122"/>
      <c r="MO447" s="122"/>
      <c r="MP447" s="122"/>
      <c r="MQ447" s="122"/>
      <c r="MR447" s="122"/>
      <c r="MS447" s="122"/>
      <c r="MT447" s="122"/>
      <c r="MU447" s="122"/>
      <c r="MV447" s="122"/>
      <c r="MW447" s="122"/>
      <c r="MX447" s="122"/>
      <c r="MY447" s="122"/>
      <c r="MZ447" s="122"/>
      <c r="NA447" s="122"/>
      <c r="NB447" s="122"/>
      <c r="NC447" s="122"/>
      <c r="ND447" s="122"/>
      <c r="NE447" s="122"/>
      <c r="NF447" s="122"/>
      <c r="NG447" s="122"/>
      <c r="NH447" s="122"/>
      <c r="NI447" s="122"/>
      <c r="NJ447" s="122"/>
      <c r="NK447" s="122"/>
      <c r="NL447" s="122"/>
      <c r="NM447" s="122"/>
      <c r="NN447" s="122"/>
      <c r="NO447" s="122"/>
      <c r="NP447" s="122"/>
      <c r="NQ447" s="122"/>
      <c r="NR447" s="122"/>
      <c r="NS447" s="122"/>
      <c r="NT447" s="122"/>
      <c r="NU447" s="122"/>
      <c r="NV447" s="122"/>
      <c r="NW447" s="122"/>
      <c r="NX447" s="122"/>
      <c r="NY447" s="122"/>
      <c r="NZ447" s="122"/>
      <c r="OA447" s="122"/>
      <c r="OB447" s="122"/>
      <c r="OC447" s="122"/>
      <c r="OD447" s="122"/>
      <c r="OE447" s="122"/>
      <c r="OF447" s="122"/>
      <c r="OG447" s="122"/>
      <c r="OH447" s="122"/>
      <c r="OI447" s="122"/>
      <c r="OJ447" s="122"/>
      <c r="OK447" s="122"/>
      <c r="OL447" s="122"/>
      <c r="OM447" s="122"/>
      <c r="ON447" s="122"/>
      <c r="OO447" s="122"/>
      <c r="OP447" s="122"/>
      <c r="OQ447" s="122"/>
      <c r="OR447" s="122"/>
      <c r="OS447" s="122"/>
      <c r="OT447" s="122"/>
      <c r="OU447" s="122"/>
      <c r="OV447" s="122"/>
      <c r="OW447" s="122"/>
      <c r="OX447" s="122"/>
      <c r="OY447" s="122"/>
      <c r="OZ447" s="122"/>
      <c r="PA447" s="122"/>
      <c r="PB447" s="122"/>
      <c r="PC447" s="122"/>
      <c r="PD447" s="122"/>
      <c r="PE447" s="122"/>
      <c r="PF447" s="122"/>
      <c r="PG447" s="122"/>
      <c r="PH447" s="122"/>
      <c r="PI447" s="122"/>
      <c r="PJ447" s="122"/>
      <c r="PK447" s="122"/>
      <c r="PL447" s="122"/>
      <c r="PM447" s="122"/>
      <c r="PN447" s="122"/>
      <c r="PO447" s="122"/>
      <c r="PP447" s="122"/>
      <c r="PQ447" s="122"/>
      <c r="PR447" s="122"/>
      <c r="PS447" s="122"/>
      <c r="PT447" s="122"/>
      <c r="PU447" s="122"/>
      <c r="PV447" s="122"/>
      <c r="PW447" s="122"/>
      <c r="PX447" s="122"/>
      <c r="PY447" s="122"/>
      <c r="PZ447" s="122"/>
      <c r="QA447" s="122"/>
      <c r="QB447" s="122"/>
      <c r="QC447" s="122"/>
      <c r="QD447" s="122"/>
      <c r="QE447" s="122"/>
      <c r="QF447" s="122"/>
      <c r="QG447" s="122"/>
      <c r="QH447" s="122"/>
      <c r="QI447" s="122"/>
      <c r="QJ447" s="122"/>
      <c r="QK447" s="122"/>
      <c r="QL447" s="122"/>
      <c r="QM447" s="122"/>
      <c r="QN447" s="122"/>
      <c r="QO447" s="122"/>
      <c r="QP447" s="122"/>
      <c r="QQ447" s="122"/>
      <c r="QR447" s="122"/>
      <c r="QS447" s="122"/>
      <c r="QT447" s="122"/>
      <c r="QU447" s="122"/>
      <c r="QV447" s="122"/>
      <c r="QW447" s="122"/>
      <c r="QX447" s="122"/>
      <c r="QY447" s="122"/>
      <c r="QZ447" s="122"/>
      <c r="RA447" s="122"/>
      <c r="RB447" s="122"/>
      <c r="RC447" s="122"/>
      <c r="RD447" s="122"/>
      <c r="RE447" s="122"/>
      <c r="RF447" s="122"/>
      <c r="RG447" s="122"/>
      <c r="RH447" s="122"/>
      <c r="RI447" s="122"/>
      <c r="RJ447" s="122"/>
      <c r="RK447" s="122"/>
      <c r="RL447" s="122"/>
      <c r="RM447" s="122"/>
      <c r="RN447" s="122"/>
      <c r="RO447" s="122"/>
      <c r="RP447" s="122"/>
      <c r="RQ447" s="122"/>
      <c r="RR447" s="122"/>
      <c r="RS447" s="122"/>
      <c r="RT447" s="122"/>
      <c r="RU447" s="122"/>
      <c r="RV447" s="122"/>
      <c r="RW447" s="122"/>
      <c r="RX447" s="122"/>
      <c r="RY447" s="122"/>
      <c r="RZ447" s="122"/>
      <c r="SA447" s="122"/>
      <c r="SB447" s="122"/>
      <c r="SC447" s="122"/>
      <c r="SD447" s="122"/>
      <c r="SE447" s="122"/>
      <c r="SF447" s="122"/>
      <c r="SG447" s="122"/>
      <c r="SH447" s="122"/>
      <c r="SI447" s="122"/>
      <c r="SJ447" s="122"/>
      <c r="SK447" s="122"/>
      <c r="SL447" s="122"/>
      <c r="SM447" s="122"/>
      <c r="SN447" s="122"/>
      <c r="SO447" s="122"/>
      <c r="SP447" s="122"/>
      <c r="SQ447" s="122"/>
      <c r="SR447" s="122"/>
      <c r="SS447" s="122"/>
      <c r="ST447" s="122"/>
      <c r="SU447" s="122"/>
      <c r="SV447" s="122"/>
      <c r="SW447" s="122"/>
      <c r="SX447" s="122"/>
      <c r="SY447" s="122"/>
      <c r="SZ447" s="122"/>
      <c r="TA447" s="122"/>
      <c r="TB447" s="122"/>
      <c r="TC447" s="122"/>
      <c r="TD447" s="122"/>
      <c r="TE447" s="122"/>
      <c r="TF447" s="122"/>
      <c r="TG447" s="122"/>
      <c r="TH447" s="122"/>
      <c r="TI447" s="122"/>
      <c r="TJ447" s="122"/>
      <c r="TK447" s="122"/>
      <c r="TL447" s="122"/>
      <c r="TM447" s="122"/>
      <c r="TN447" s="122"/>
      <c r="TO447" s="122"/>
      <c r="TP447" s="122"/>
      <c r="TQ447" s="122"/>
      <c r="TR447" s="122"/>
      <c r="TS447" s="122"/>
      <c r="TT447" s="122"/>
      <c r="TU447" s="122"/>
      <c r="TV447" s="122"/>
      <c r="TW447" s="122"/>
      <c r="TX447" s="122"/>
      <c r="TY447" s="122"/>
      <c r="TZ447" s="122"/>
      <c r="UA447" s="122"/>
      <c r="UB447" s="122"/>
      <c r="UC447" s="122"/>
      <c r="UD447" s="122"/>
      <c r="UE447" s="122"/>
      <c r="UF447" s="122"/>
      <c r="UG447" s="122"/>
      <c r="UH447" s="122"/>
      <c r="UI447" s="122"/>
      <c r="UJ447" s="122"/>
      <c r="UK447" s="122"/>
      <c r="UL447" s="122"/>
      <c r="UM447" s="122"/>
      <c r="UN447" s="122"/>
      <c r="UO447" s="122"/>
      <c r="UP447" s="122"/>
      <c r="UQ447" s="122"/>
      <c r="UR447" s="122"/>
      <c r="US447" s="122"/>
      <c r="UT447" s="122"/>
      <c r="UU447" s="122"/>
      <c r="UV447" s="122"/>
      <c r="UW447" s="122"/>
      <c r="UX447" s="122"/>
      <c r="UY447" s="122"/>
      <c r="UZ447" s="122"/>
      <c r="VA447" s="122"/>
      <c r="VB447" s="122"/>
      <c r="VC447" s="122"/>
      <c r="VD447" s="122"/>
      <c r="VE447" s="122"/>
      <c r="VF447" s="122"/>
      <c r="VG447" s="122"/>
      <c r="VH447" s="122"/>
      <c r="VI447" s="122"/>
      <c r="VJ447" s="122"/>
      <c r="VK447" s="122"/>
      <c r="VL447" s="122"/>
      <c r="VM447" s="122"/>
      <c r="VN447" s="122"/>
      <c r="VO447" s="122"/>
      <c r="VP447" s="122"/>
      <c r="VQ447" s="122"/>
      <c r="VR447" s="122"/>
      <c r="VS447" s="122"/>
      <c r="VT447" s="122"/>
      <c r="VU447" s="122"/>
      <c r="VV447" s="122"/>
      <c r="VW447" s="122"/>
      <c r="VX447" s="122"/>
      <c r="VY447" s="122"/>
      <c r="VZ447" s="122"/>
      <c r="WA447" s="122"/>
      <c r="WB447" s="122"/>
      <c r="WC447" s="122"/>
      <c r="WD447" s="122"/>
      <c r="WE447" s="122"/>
      <c r="WF447" s="122"/>
      <c r="WG447" s="122"/>
      <c r="WH447" s="122"/>
      <c r="WI447" s="122"/>
      <c r="WJ447" s="122"/>
      <c r="WK447" s="122"/>
      <c r="WL447" s="122"/>
      <c r="WM447" s="122"/>
      <c r="WN447" s="122"/>
      <c r="WO447" s="122"/>
      <c r="WP447" s="122"/>
      <c r="WQ447" s="122"/>
      <c r="WR447" s="122"/>
      <c r="WS447" s="122"/>
      <c r="WT447" s="122"/>
      <c r="WU447" s="122"/>
      <c r="WV447" s="122"/>
      <c r="WW447" s="122"/>
      <c r="WX447" s="122"/>
      <c r="WY447" s="122"/>
      <c r="WZ447" s="122"/>
      <c r="XA447" s="122"/>
      <c r="XB447" s="122"/>
      <c r="XC447" s="122"/>
      <c r="XD447" s="122"/>
      <c r="XE447" s="122"/>
      <c r="XF447" s="122"/>
      <c r="XG447" s="122"/>
      <c r="XH447" s="122"/>
      <c r="XI447" s="122"/>
      <c r="XJ447" s="122"/>
      <c r="XK447" s="122"/>
      <c r="XL447" s="122"/>
      <c r="XM447" s="122"/>
      <c r="XN447" s="122"/>
      <c r="XO447" s="122"/>
      <c r="XP447" s="122"/>
      <c r="XQ447" s="122"/>
      <c r="XR447" s="122"/>
      <c r="XS447" s="122"/>
      <c r="XT447" s="122"/>
      <c r="XU447" s="122"/>
      <c r="XV447" s="122"/>
      <c r="XW447" s="122"/>
      <c r="XX447" s="122"/>
      <c r="XY447" s="122"/>
      <c r="XZ447" s="122"/>
      <c r="YA447" s="122"/>
      <c r="YB447" s="122"/>
      <c r="YC447" s="122"/>
      <c r="YD447" s="122"/>
      <c r="YE447" s="122"/>
      <c r="YF447" s="122"/>
      <c r="YG447" s="122"/>
      <c r="YH447" s="122"/>
      <c r="YI447" s="122"/>
      <c r="YJ447" s="122"/>
      <c r="YK447" s="122"/>
      <c r="YL447" s="122"/>
      <c r="YM447" s="122"/>
      <c r="YN447" s="122"/>
      <c r="YO447" s="122"/>
      <c r="YP447" s="122"/>
      <c r="YQ447" s="122"/>
      <c r="YR447" s="122"/>
      <c r="YS447" s="122"/>
      <c r="YT447" s="122"/>
      <c r="YU447" s="122"/>
      <c r="YV447" s="122"/>
      <c r="YW447" s="122"/>
      <c r="YX447" s="122"/>
      <c r="YY447" s="122"/>
      <c r="YZ447" s="122"/>
      <c r="ZA447" s="122"/>
      <c r="ZB447" s="122"/>
      <c r="ZC447" s="122"/>
      <c r="ZD447" s="122"/>
      <c r="ZE447" s="122"/>
      <c r="ZF447" s="122"/>
      <c r="ZG447" s="122"/>
      <c r="ZH447" s="122"/>
      <c r="ZI447" s="122"/>
      <c r="ZJ447" s="122"/>
      <c r="ZK447" s="122"/>
      <c r="ZL447" s="122"/>
      <c r="ZM447" s="122"/>
      <c r="ZN447" s="122"/>
      <c r="ZO447" s="122"/>
      <c r="ZP447" s="122"/>
      <c r="ZQ447" s="122"/>
      <c r="ZR447" s="122"/>
      <c r="ZS447" s="122"/>
      <c r="ZT447" s="122"/>
      <c r="ZU447" s="122"/>
      <c r="ZV447" s="122"/>
      <c r="ZW447" s="122"/>
      <c r="ZX447" s="122"/>
      <c r="ZY447" s="122"/>
      <c r="ZZ447" s="122"/>
      <c r="AAA447" s="122"/>
      <c r="AAB447" s="122"/>
      <c r="AAC447" s="122"/>
      <c r="AAD447" s="122"/>
      <c r="AAE447" s="122"/>
      <c r="AAF447" s="122"/>
      <c r="AAG447" s="122"/>
      <c r="AAH447" s="122"/>
      <c r="AAI447" s="122"/>
      <c r="AAJ447" s="122"/>
      <c r="AAK447" s="122"/>
      <c r="AAL447" s="122"/>
      <c r="AAM447" s="122"/>
      <c r="AAN447" s="122"/>
      <c r="AAO447" s="122"/>
      <c r="AAP447" s="122"/>
      <c r="AAQ447" s="122"/>
      <c r="AAR447" s="122"/>
      <c r="AAS447" s="122"/>
      <c r="AAT447" s="122"/>
      <c r="AAU447" s="122"/>
      <c r="AAV447" s="122"/>
      <c r="AAW447" s="122"/>
      <c r="AAX447" s="122"/>
      <c r="AAY447" s="122"/>
      <c r="AAZ447" s="122"/>
      <c r="ABA447" s="122"/>
      <c r="ABB447" s="122"/>
      <c r="ABC447" s="122"/>
      <c r="ABD447" s="122"/>
      <c r="ABE447" s="122"/>
      <c r="ABF447" s="122"/>
      <c r="ABG447" s="122"/>
      <c r="ABH447" s="122"/>
      <c r="ABI447" s="122"/>
      <c r="ABJ447" s="122"/>
      <c r="ABK447" s="122"/>
      <c r="ABL447" s="122"/>
      <c r="ABM447" s="122"/>
      <c r="ABN447" s="122"/>
      <c r="ABO447" s="122"/>
      <c r="ABP447" s="122"/>
      <c r="ABQ447" s="122"/>
      <c r="ABR447" s="122"/>
      <c r="ABS447" s="122"/>
      <c r="ABT447" s="122"/>
      <c r="ABU447" s="122"/>
      <c r="ABV447" s="122"/>
      <c r="ABW447" s="122"/>
      <c r="ABX447" s="122"/>
      <c r="ABY447" s="122"/>
      <c r="ABZ447" s="122"/>
      <c r="ACA447" s="122"/>
      <c r="ACB447" s="122"/>
      <c r="ACC447" s="122"/>
      <c r="ACD447" s="122"/>
      <c r="ACE447" s="122"/>
      <c r="ACF447" s="122"/>
      <c r="ACG447" s="122"/>
      <c r="ACH447" s="122"/>
      <c r="ACI447" s="122"/>
      <c r="ACJ447" s="122"/>
      <c r="ACK447" s="122"/>
      <c r="ACL447" s="122"/>
      <c r="ACM447" s="122"/>
      <c r="ACN447" s="122"/>
      <c r="ACO447" s="122"/>
      <c r="ACP447" s="122"/>
      <c r="ACQ447" s="122"/>
      <c r="ACR447" s="122"/>
      <c r="ACS447" s="122"/>
      <c r="ACT447" s="122"/>
      <c r="ACU447" s="122"/>
      <c r="ACV447" s="122"/>
      <c r="ACW447" s="122"/>
      <c r="ACX447" s="122"/>
      <c r="ACY447" s="122"/>
      <c r="ACZ447" s="122"/>
      <c r="ADA447" s="122"/>
    </row>
    <row r="448" spans="1:781" customFormat="1" ht="15" customHeight="1" x14ac:dyDescent="0.3">
      <c r="B448" s="270"/>
      <c r="C448" s="269"/>
      <c r="D448" s="271"/>
      <c r="E448" s="271"/>
      <c r="F448" s="271"/>
      <c r="G448" s="271" t="s">
        <v>1186</v>
      </c>
      <c r="H448" s="272"/>
      <c r="I448" s="272"/>
      <c r="J448" s="271"/>
      <c r="K448" s="273"/>
      <c r="L448" s="273"/>
      <c r="M448" s="273"/>
      <c r="N448" s="273"/>
      <c r="O448" s="273"/>
      <c r="P448" s="273"/>
      <c r="Q448" s="219"/>
      <c r="R448" s="214"/>
      <c r="S448" s="238" t="s">
        <v>1187</v>
      </c>
      <c r="T448" s="268" t="s">
        <v>1188</v>
      </c>
      <c r="U448" s="261"/>
      <c r="V448" s="229" t="s">
        <v>1189</v>
      </c>
      <c r="W448" s="274"/>
      <c r="X448" s="274"/>
      <c r="Y448" s="274"/>
      <c r="Z448" s="274"/>
      <c r="AA448" s="274"/>
      <c r="AB448" s="275"/>
      <c r="AC448" s="229"/>
      <c r="AD448" s="229"/>
      <c r="AE448" s="229"/>
      <c r="AF448" s="229"/>
      <c r="AG448" s="229"/>
      <c r="AH448" s="229"/>
      <c r="AI448" s="229"/>
      <c r="AJ448" s="229"/>
      <c r="AK448" s="229"/>
      <c r="AL448" s="229"/>
      <c r="AM448" s="229"/>
      <c r="AN448" s="229"/>
      <c r="AO448" s="229"/>
    </row>
    <row r="449" spans="2:41" customFormat="1" ht="34.799999999999997" customHeight="1" x14ac:dyDescent="0.3">
      <c r="B449" s="270"/>
      <c r="C449" s="269"/>
      <c r="D449" s="276"/>
      <c r="E449" s="277" t="s">
        <v>1190</v>
      </c>
      <c r="F449" s="277" t="s">
        <v>1191</v>
      </c>
      <c r="G449" s="277" t="s">
        <v>1192</v>
      </c>
      <c r="H449" s="277" t="s">
        <v>1193</v>
      </c>
      <c r="I449" s="278" t="s">
        <v>1194</v>
      </c>
      <c r="J449" s="279" t="s">
        <v>1195</v>
      </c>
      <c r="K449" s="280" t="s">
        <v>1196</v>
      </c>
      <c r="L449" s="281" t="s">
        <v>1197</v>
      </c>
      <c r="M449" s="281" t="s">
        <v>1198</v>
      </c>
      <c r="N449" s="281" t="s">
        <v>1199</v>
      </c>
      <c r="O449" s="282" t="s">
        <v>1200</v>
      </c>
      <c r="P449" s="283" t="s">
        <v>1201</v>
      </c>
      <c r="Q449" s="219"/>
      <c r="R449" s="214"/>
      <c r="S449" s="238" t="s">
        <v>1202</v>
      </c>
      <c r="T449" s="268" t="s">
        <v>1203</v>
      </c>
      <c r="U449" s="229"/>
      <c r="V449" s="274"/>
      <c r="W449" s="274"/>
      <c r="X449" s="274"/>
      <c r="Y449" s="274"/>
      <c r="Z449" s="274"/>
      <c r="AA449" s="274"/>
      <c r="AB449" s="275"/>
      <c r="AC449" s="229"/>
      <c r="AD449" s="229"/>
      <c r="AE449" s="229"/>
      <c r="AF449" s="229"/>
      <c r="AG449" s="229"/>
      <c r="AH449" s="229"/>
      <c r="AI449" s="229"/>
      <c r="AJ449" s="229"/>
      <c r="AK449" s="229"/>
      <c r="AL449" s="229"/>
      <c r="AM449" s="229"/>
      <c r="AN449" s="229"/>
      <c r="AO449" s="229"/>
    </row>
    <row r="450" spans="2:41" customFormat="1" ht="15" customHeight="1" x14ac:dyDescent="0.3">
      <c r="B450" s="270"/>
      <c r="C450" s="269"/>
      <c r="D450" s="284"/>
      <c r="E450" s="285">
        <v>1</v>
      </c>
      <c r="F450" s="286">
        <v>2</v>
      </c>
      <c r="G450" s="287">
        <v>3</v>
      </c>
      <c r="H450" s="288">
        <v>4</v>
      </c>
      <c r="I450" s="188">
        <v>5</v>
      </c>
      <c r="J450" s="144"/>
      <c r="K450" s="289"/>
      <c r="L450" s="145"/>
      <c r="M450" s="144"/>
      <c r="N450" s="145"/>
      <c r="O450" s="290">
        <v>2030</v>
      </c>
      <c r="P450" s="148"/>
      <c r="Q450" s="219"/>
      <c r="R450" s="214"/>
      <c r="S450" s="238" t="s">
        <v>1204</v>
      </c>
      <c r="T450" s="268" t="s">
        <v>1205</v>
      </c>
      <c r="U450" s="229"/>
      <c r="V450" s="274"/>
      <c r="W450" s="274"/>
      <c r="X450" s="274"/>
      <c r="Y450" s="274"/>
      <c r="Z450" s="274"/>
      <c r="AA450" s="274"/>
      <c r="AB450" s="275"/>
      <c r="AC450" s="229"/>
      <c r="AD450" s="229"/>
      <c r="AE450" s="229"/>
      <c r="AF450" s="229"/>
      <c r="AG450" s="229"/>
      <c r="AH450" s="229"/>
      <c r="AI450" s="229"/>
      <c r="AJ450" s="229"/>
      <c r="AK450" s="229"/>
      <c r="AL450" s="229"/>
      <c r="AM450" s="229"/>
      <c r="AN450" s="229"/>
      <c r="AO450" s="229"/>
    </row>
    <row r="451" spans="2:41" customFormat="1" ht="15" customHeight="1" x14ac:dyDescent="0.3">
      <c r="B451" s="270"/>
      <c r="C451" s="269"/>
      <c r="D451" s="291" t="s">
        <v>1206</v>
      </c>
      <c r="E451" s="65">
        <f>SUMIF(A4:A40,"=1")/1</f>
        <v>7</v>
      </c>
      <c r="F451" s="65">
        <f>SUMIF(A4:A40,"=2")/2</f>
        <v>6</v>
      </c>
      <c r="G451" s="65">
        <f>SUMIF(A4:A40,"=3")/3</f>
        <v>14</v>
      </c>
      <c r="H451" s="65">
        <f>SUMIF(A4:A40,"=4")/4</f>
        <v>3</v>
      </c>
      <c r="I451" s="65">
        <f>SUMIF(A4:A40,"=5")/5</f>
        <v>6</v>
      </c>
      <c r="J451" s="144">
        <f>SUM(E451:I451)</f>
        <v>36</v>
      </c>
      <c r="K451" s="292"/>
      <c r="L451" s="293"/>
      <c r="M451" s="144"/>
      <c r="N451" s="294"/>
      <c r="O451" s="290">
        <v>2020</v>
      </c>
      <c r="P451" s="148"/>
      <c r="Q451" s="219"/>
      <c r="R451" s="214"/>
      <c r="S451" s="260"/>
      <c r="T451" s="229"/>
      <c r="U451" s="229"/>
      <c r="V451" s="274"/>
      <c r="W451" s="274"/>
      <c r="X451" s="274"/>
      <c r="Y451" s="274"/>
      <c r="Z451" s="274"/>
      <c r="AA451" s="274"/>
      <c r="AB451" s="275"/>
      <c r="AC451" s="229"/>
      <c r="AD451" s="229"/>
      <c r="AE451" s="229"/>
      <c r="AF451" s="229"/>
      <c r="AG451" s="229"/>
      <c r="AH451" s="229"/>
      <c r="AI451" s="229"/>
      <c r="AJ451" s="229"/>
      <c r="AK451" s="229"/>
      <c r="AL451" s="229"/>
      <c r="AM451" s="229"/>
      <c r="AN451" s="229"/>
      <c r="AO451" s="229"/>
    </row>
    <row r="452" spans="2:41" customFormat="1" ht="15" customHeight="1" x14ac:dyDescent="0.3">
      <c r="B452" s="270"/>
      <c r="C452" s="269"/>
      <c r="D452" s="291" t="s">
        <v>1207</v>
      </c>
      <c r="E452" s="65">
        <f>SUMIF(A41:A107,"=1")/1</f>
        <v>12</v>
      </c>
      <c r="F452" s="65">
        <f>SUMIF(A41:A107,"=2")/2</f>
        <v>14</v>
      </c>
      <c r="G452" s="65">
        <f>SUMIF(A41:A107,"=3")/3</f>
        <v>30</v>
      </c>
      <c r="H452" s="65">
        <f>SUMIF(A41:A107,"=4")/4</f>
        <v>5</v>
      </c>
      <c r="I452" s="65">
        <f>SUMIF(A41:A107,"=5")/5</f>
        <v>6</v>
      </c>
      <c r="J452" s="144">
        <f>SUM(E452:I452)</f>
        <v>67</v>
      </c>
      <c r="K452" s="292"/>
      <c r="L452" s="293"/>
      <c r="M452" s="144"/>
      <c r="N452" s="294"/>
      <c r="O452" s="290">
        <v>2010</v>
      </c>
      <c r="P452" s="148"/>
      <c r="Q452" s="219"/>
      <c r="R452" s="214"/>
      <c r="S452" s="238" t="s">
        <v>1208</v>
      </c>
      <c r="T452" s="268" t="s">
        <v>1209</v>
      </c>
      <c r="U452" s="229"/>
      <c r="V452" s="274"/>
      <c r="W452" s="274"/>
      <c r="X452" s="274"/>
      <c r="Y452" s="274"/>
      <c r="Z452" s="274"/>
      <c r="AA452" s="274"/>
      <c r="AB452" s="275"/>
      <c r="AC452" s="229"/>
      <c r="AD452" s="229"/>
      <c r="AE452" s="229"/>
      <c r="AF452" s="229"/>
      <c r="AG452" s="229"/>
      <c r="AH452" s="229"/>
      <c r="AI452" s="229"/>
      <c r="AJ452" s="229"/>
      <c r="AK452" s="229"/>
      <c r="AL452" s="229"/>
      <c r="AM452" s="229"/>
      <c r="AN452" s="229"/>
      <c r="AO452" s="229"/>
    </row>
    <row r="453" spans="2:41" customFormat="1" ht="15" customHeight="1" x14ac:dyDescent="0.3">
      <c r="B453" s="270"/>
      <c r="C453" s="269"/>
      <c r="D453" s="291" t="s">
        <v>1210</v>
      </c>
      <c r="E453" s="65">
        <f>SUMIF(A108:A144,"=1")/1</f>
        <v>12</v>
      </c>
      <c r="F453" s="65">
        <f>SUMIF(A108:A144,"=2")/2</f>
        <v>11</v>
      </c>
      <c r="G453" s="65">
        <f>SUMIF(A108:A144,"=3")/3</f>
        <v>10</v>
      </c>
      <c r="H453" s="65">
        <f>SUMIF(A108:A144,"=4")/4</f>
        <v>4</v>
      </c>
      <c r="I453" s="65">
        <f>SUMIF(A108:A144,"=5")/5</f>
        <v>0</v>
      </c>
      <c r="J453" s="144">
        <f t="shared" ref="J453:J462" si="94">SUM(E453:I453)</f>
        <v>37</v>
      </c>
      <c r="K453" s="292">
        <v>146.19999999999999</v>
      </c>
      <c r="L453" s="293">
        <v>1.07</v>
      </c>
      <c r="M453" s="144">
        <v>20</v>
      </c>
      <c r="N453" s="294">
        <v>4255.71</v>
      </c>
      <c r="O453" s="290">
        <v>2000</v>
      </c>
      <c r="P453" s="148"/>
      <c r="Q453" s="219"/>
      <c r="R453" s="214"/>
      <c r="S453" s="295"/>
      <c r="T453" s="229"/>
      <c r="U453" s="229"/>
      <c r="V453" s="274"/>
      <c r="W453" s="274"/>
      <c r="X453" s="274"/>
      <c r="Y453" s="274"/>
      <c r="Z453" s="274"/>
      <c r="AA453" s="274"/>
      <c r="AB453" s="275"/>
      <c r="AC453" s="229"/>
      <c r="AD453" s="229"/>
      <c r="AE453" s="229"/>
      <c r="AF453" s="229"/>
      <c r="AG453" s="229"/>
      <c r="AH453" s="229"/>
      <c r="AI453" s="229"/>
      <c r="AJ453" s="229"/>
      <c r="AK453" s="229"/>
      <c r="AL453" s="229"/>
      <c r="AM453" s="229"/>
      <c r="AN453" s="229"/>
      <c r="AO453" s="229"/>
    </row>
    <row r="454" spans="2:41" customFormat="1" ht="15" customHeight="1" x14ac:dyDescent="0.3">
      <c r="B454" s="270"/>
      <c r="C454" s="269"/>
      <c r="D454" s="291" t="s">
        <v>1211</v>
      </c>
      <c r="E454" s="65">
        <f>SUMIF(A145:A197,"=1")/1</f>
        <v>9</v>
      </c>
      <c r="F454" s="65">
        <f>SUMIF(A145:A197,"=2")/2</f>
        <v>15</v>
      </c>
      <c r="G454" s="65">
        <f>SUMIF(A145:A197,"=3")/3</f>
        <v>27</v>
      </c>
      <c r="H454" s="65">
        <f>SUMIF(A145:A197,"=4")/4</f>
        <v>2</v>
      </c>
      <c r="I454" s="65">
        <f>SUMIF(A145:A197,"=5")/5</f>
        <v>0</v>
      </c>
      <c r="J454" s="144">
        <f t="shared" si="94"/>
        <v>53</v>
      </c>
      <c r="K454" s="292">
        <v>104.4</v>
      </c>
      <c r="L454" s="293">
        <v>1.5</v>
      </c>
      <c r="M454" s="296">
        <v>15</v>
      </c>
      <c r="N454" s="294">
        <v>3292.08</v>
      </c>
      <c r="O454" s="290">
        <v>1990</v>
      </c>
      <c r="P454" s="148"/>
      <c r="Q454" s="219"/>
      <c r="R454" s="214"/>
      <c r="S454" s="228" t="s">
        <v>1212</v>
      </c>
      <c r="T454" s="229"/>
      <c r="U454" s="229"/>
      <c r="V454" s="274"/>
      <c r="W454" s="274"/>
      <c r="X454" s="274"/>
      <c r="Y454" s="274"/>
      <c r="Z454" s="274"/>
      <c r="AA454" s="274"/>
      <c r="AB454" s="275"/>
      <c r="AC454" s="229"/>
      <c r="AD454" s="229"/>
      <c r="AE454" s="229"/>
      <c r="AF454" s="229"/>
      <c r="AG454" s="229"/>
      <c r="AH454" s="229"/>
      <c r="AI454" s="229"/>
      <c r="AJ454" s="229"/>
      <c r="AK454" s="229"/>
      <c r="AL454" s="229"/>
      <c r="AM454" s="229"/>
      <c r="AN454" s="229"/>
      <c r="AO454" s="229"/>
    </row>
    <row r="455" spans="2:41" customFormat="1" ht="15" customHeight="1" x14ac:dyDescent="0.3">
      <c r="B455" s="270"/>
      <c r="C455" s="269"/>
      <c r="D455" s="291" t="s">
        <v>1213</v>
      </c>
      <c r="E455" s="65">
        <f>SUMIF(A198:A257,"=1")/1</f>
        <v>6</v>
      </c>
      <c r="F455" s="65">
        <f>SUMIF(A198:A257,"=2")/2</f>
        <v>10</v>
      </c>
      <c r="G455" s="65">
        <f>SUMIF(A198:A257,"=3")/3</f>
        <v>39</v>
      </c>
      <c r="H455" s="65">
        <f>SUMIF(A198:A257,"=4")/4</f>
        <v>5</v>
      </c>
      <c r="I455" s="65">
        <f>SUMIF(A198:A257,"=5")/5</f>
        <v>0</v>
      </c>
      <c r="J455" s="144">
        <f t="shared" si="94"/>
        <v>60</v>
      </c>
      <c r="K455" s="292">
        <v>89</v>
      </c>
      <c r="L455" s="293">
        <v>1.5</v>
      </c>
      <c r="M455" s="296">
        <v>20</v>
      </c>
      <c r="N455" s="294">
        <v>3871.29</v>
      </c>
      <c r="O455" s="290">
        <v>1980</v>
      </c>
      <c r="P455" s="148"/>
      <c r="Q455" s="219"/>
      <c r="R455" s="214"/>
      <c r="S455" s="265"/>
      <c r="T455" s="297" t="s">
        <v>1214</v>
      </c>
      <c r="U455" s="229"/>
      <c r="V455" s="274"/>
      <c r="W455" s="274"/>
      <c r="X455" s="274"/>
      <c r="Y455" s="274"/>
      <c r="Z455" s="274"/>
      <c r="AA455" s="274"/>
      <c r="AB455" s="275"/>
      <c r="AC455" s="229"/>
      <c r="AD455" s="229"/>
      <c r="AE455" s="229"/>
      <c r="AF455" s="229"/>
      <c r="AG455" s="229"/>
      <c r="AH455" s="229"/>
      <c r="AI455" s="229"/>
      <c r="AJ455" s="229"/>
      <c r="AK455" s="229"/>
      <c r="AL455" s="229"/>
      <c r="AM455" s="229"/>
      <c r="AN455" s="229"/>
      <c r="AO455" s="229"/>
    </row>
    <row r="456" spans="2:41" customFormat="1" ht="15" customHeight="1" x14ac:dyDescent="0.3">
      <c r="B456" s="270"/>
      <c r="C456" s="269"/>
      <c r="D456" s="291" t="s">
        <v>1215</v>
      </c>
      <c r="E456" s="65">
        <f>SUMIF(A258:A319,"=1")/1</f>
        <v>7</v>
      </c>
      <c r="F456" s="65">
        <f>SUMIF(A258:A319,"=2")/2</f>
        <v>10</v>
      </c>
      <c r="G456" s="65">
        <f>SUMIF(A258:A319,"=3")/3</f>
        <v>41</v>
      </c>
      <c r="H456" s="65">
        <f>SUMIF(A258:A319,"=4")/4</f>
        <v>4</v>
      </c>
      <c r="I456" s="65">
        <f>SUMIF(A258:A319,"=5")/5</f>
        <v>0</v>
      </c>
      <c r="J456" s="144">
        <f t="shared" si="94"/>
        <v>62</v>
      </c>
      <c r="K456" s="292">
        <v>68.5</v>
      </c>
      <c r="L456" s="293">
        <v>1.6</v>
      </c>
      <c r="M456" s="296">
        <v>38</v>
      </c>
      <c r="N456" s="294">
        <v>5895.3</v>
      </c>
      <c r="O456" s="290">
        <v>1970</v>
      </c>
      <c r="P456" s="148"/>
      <c r="Q456" s="219"/>
      <c r="R456" s="214"/>
      <c r="S456" s="265"/>
      <c r="T456" s="297" t="s">
        <v>1216</v>
      </c>
      <c r="U456" s="229"/>
      <c r="V456" s="274"/>
      <c r="W456" s="274"/>
      <c r="X456" s="274"/>
      <c r="Y456" s="274"/>
      <c r="Z456" s="274"/>
      <c r="AA456" s="274"/>
      <c r="AB456" s="275"/>
      <c r="AC456" s="229"/>
      <c r="AD456" s="229"/>
      <c r="AE456" s="229"/>
      <c r="AF456" s="229"/>
      <c r="AG456" s="229"/>
      <c r="AH456" s="229"/>
      <c r="AI456" s="229"/>
      <c r="AJ456" s="229"/>
      <c r="AK456" s="229"/>
      <c r="AL456" s="229"/>
      <c r="AM456" s="229"/>
      <c r="AN456" s="229"/>
      <c r="AO456" s="229"/>
    </row>
    <row r="457" spans="2:41" customFormat="1" ht="15" customHeight="1" x14ac:dyDescent="0.3">
      <c r="B457" s="270"/>
      <c r="C457" s="269"/>
      <c r="D457" s="291" t="s">
        <v>1217</v>
      </c>
      <c r="E457" s="65">
        <f>SUMIF(A320:A378,"=1")/1</f>
        <v>6</v>
      </c>
      <c r="F457" s="65">
        <f>SUMIF(A320:A378,"=2")/2</f>
        <v>7</v>
      </c>
      <c r="G457" s="65">
        <f>SUMIF(A320:A378,"=3")/3</f>
        <v>43</v>
      </c>
      <c r="H457" s="65">
        <f>SUMIF(A320:A378,"=4")/4</f>
        <v>2</v>
      </c>
      <c r="I457" s="65">
        <f>SUMIF(A320:A378,"=5")/5</f>
        <v>1</v>
      </c>
      <c r="J457" s="144">
        <f t="shared" si="94"/>
        <v>59</v>
      </c>
      <c r="K457" s="292">
        <v>45.4</v>
      </c>
      <c r="L457" s="293">
        <v>1.75</v>
      </c>
      <c r="M457" s="296">
        <v>55</v>
      </c>
      <c r="N457" s="294">
        <v>5112.2700000000004</v>
      </c>
      <c r="O457" s="290">
        <v>1960</v>
      </c>
      <c r="P457" s="148"/>
      <c r="Q457" s="219"/>
      <c r="R457" s="214"/>
      <c r="S457" s="265"/>
      <c r="T457" s="297" t="s">
        <v>1218</v>
      </c>
      <c r="U457" s="229"/>
      <c r="V457" s="274"/>
      <c r="W457" s="274"/>
      <c r="X457" s="274"/>
      <c r="Y457" s="274"/>
      <c r="Z457" s="274"/>
      <c r="AA457" s="274"/>
      <c r="AB457" s="275"/>
      <c r="AC457" s="229"/>
      <c r="AD457" s="229"/>
      <c r="AE457" s="229"/>
      <c r="AF457" s="229"/>
      <c r="AG457" s="229"/>
      <c r="AH457" s="229"/>
      <c r="AI457" s="229"/>
      <c r="AJ457" s="229"/>
      <c r="AK457" s="229"/>
      <c r="AL457" s="229"/>
      <c r="AM457" s="229"/>
      <c r="AN457" s="229"/>
      <c r="AO457" s="229"/>
    </row>
    <row r="458" spans="2:41" customFormat="1" ht="15" customHeight="1" x14ac:dyDescent="0.3">
      <c r="B458" s="270"/>
      <c r="C458" s="269"/>
      <c r="D458" s="291" t="s">
        <v>1219</v>
      </c>
      <c r="E458" s="65">
        <f>SUMIF(A379:A388,"=1")/1</f>
        <v>0</v>
      </c>
      <c r="F458" s="65">
        <f>SUMIF(A379:A388,"=2")/2</f>
        <v>3</v>
      </c>
      <c r="G458" s="65">
        <f>SUMIF(A379:A388,"=3")/3</f>
        <v>7</v>
      </c>
      <c r="H458" s="65">
        <f>SUMIF(A379:A388,"=4")/4</f>
        <v>0</v>
      </c>
      <c r="I458" s="65">
        <f>SUMIF(A379:A388,"=5")/5</f>
        <v>0</v>
      </c>
      <c r="J458" s="144">
        <f>SUM(E458:I458)</f>
        <v>10</v>
      </c>
      <c r="K458" s="292">
        <v>28.7</v>
      </c>
      <c r="L458" s="293">
        <v>1.6</v>
      </c>
      <c r="M458" s="296">
        <v>48</v>
      </c>
      <c r="N458" s="294">
        <v>5076.1500000000005</v>
      </c>
      <c r="O458" s="290">
        <v>1950</v>
      </c>
      <c r="P458" s="148"/>
      <c r="Q458" s="219"/>
      <c r="R458" s="214"/>
      <c r="S458" s="298"/>
      <c r="T458" s="299"/>
      <c r="U458" s="299"/>
      <c r="V458" s="299"/>
      <c r="W458" s="299"/>
      <c r="X458" s="299"/>
      <c r="Y458" s="299"/>
      <c r="Z458" s="299"/>
      <c r="AA458" s="299"/>
      <c r="AB458" s="300"/>
    </row>
    <row r="459" spans="2:41" customFormat="1" ht="15" customHeight="1" x14ac:dyDescent="0.3">
      <c r="B459" s="270"/>
      <c r="C459" s="269"/>
      <c r="D459" s="291" t="s">
        <v>1220</v>
      </c>
      <c r="E459" s="65">
        <f>SUMIF(A389:A396,"=1")/1</f>
        <v>1</v>
      </c>
      <c r="F459" s="65">
        <f>SUMIF(A389:A396,"=2")/2</f>
        <v>1</v>
      </c>
      <c r="G459" s="65">
        <f>SUMIF(A389:A396,"=3")/3</f>
        <v>5</v>
      </c>
      <c r="H459" s="65">
        <f>SUMIF(A389:A396,"=4")/4</f>
        <v>0</v>
      </c>
      <c r="I459" s="65">
        <f>SUMIF(A389:A396,"=5")/5</f>
        <v>1</v>
      </c>
      <c r="J459" s="144">
        <f t="shared" si="94"/>
        <v>8</v>
      </c>
      <c r="K459" s="292">
        <v>22.9</v>
      </c>
      <c r="L459" s="293">
        <v>1.75</v>
      </c>
      <c r="M459" s="296">
        <v>35</v>
      </c>
      <c r="N459" s="294">
        <v>3632.6400000000003</v>
      </c>
      <c r="O459" s="290">
        <v>1940</v>
      </c>
      <c r="P459" s="148"/>
      <c r="Q459" s="219"/>
      <c r="R459" s="214"/>
      <c r="S459" s="298"/>
      <c r="T459" s="299"/>
      <c r="U459" s="299"/>
      <c r="V459" s="299"/>
      <c r="W459" s="299"/>
      <c r="X459" s="299"/>
      <c r="Y459" s="299"/>
      <c r="Z459" s="299"/>
      <c r="AA459" s="299"/>
      <c r="AB459" s="300"/>
    </row>
    <row r="460" spans="2:41" customFormat="1" ht="15" customHeight="1" x14ac:dyDescent="0.3">
      <c r="B460" s="270"/>
      <c r="C460" s="269"/>
      <c r="D460" s="291" t="s">
        <v>1221</v>
      </c>
      <c r="E460" s="65">
        <f>SUMIF(A397:A400,"=1")/1</f>
        <v>1</v>
      </c>
      <c r="F460" s="65">
        <f>SUMIF(A397:A400,"=2")/2</f>
        <v>2</v>
      </c>
      <c r="G460" s="65">
        <f>SUMIF(A397:A400,"=3")/3</f>
        <v>1</v>
      </c>
      <c r="H460" s="65">
        <f>SUMIF(A397:A400,"=4")/4</f>
        <v>0</v>
      </c>
      <c r="I460" s="65">
        <f>SUMIF(A397:A400,"=5")/5</f>
        <v>0</v>
      </c>
      <c r="J460" s="144">
        <f t="shared" si="94"/>
        <v>4</v>
      </c>
      <c r="K460" s="292">
        <v>15.9</v>
      </c>
      <c r="L460" s="293">
        <v>1.8</v>
      </c>
      <c r="M460" s="296">
        <v>38</v>
      </c>
      <c r="N460" s="294">
        <v>3150.1800000000003</v>
      </c>
      <c r="O460" s="290">
        <v>1930</v>
      </c>
      <c r="P460" s="148"/>
      <c r="Q460" s="219"/>
      <c r="R460" s="214"/>
      <c r="S460" s="298"/>
      <c r="T460" s="299"/>
      <c r="U460" s="299"/>
      <c r="V460" s="299"/>
      <c r="W460" s="299"/>
      <c r="X460" s="299"/>
      <c r="Y460" s="299"/>
      <c r="Z460" s="299"/>
      <c r="AA460" s="299"/>
      <c r="AB460" s="300"/>
    </row>
    <row r="461" spans="2:41" customFormat="1" ht="15" customHeight="1" x14ac:dyDescent="0.3">
      <c r="B461" s="270"/>
      <c r="C461" s="301"/>
      <c r="D461" s="291" t="s">
        <v>1222</v>
      </c>
      <c r="E461" s="65">
        <f>SUMIF(A401,"=1")/1</f>
        <v>1</v>
      </c>
      <c r="F461" s="65">
        <f>SUMIF(A401,"=2")/2</f>
        <v>0</v>
      </c>
      <c r="G461" s="65">
        <f>SUMIF(A401,"=3")/3</f>
        <v>0</v>
      </c>
      <c r="H461" s="65">
        <f>SUMIF(A401,"=4")/4</f>
        <v>0</v>
      </c>
      <c r="I461" s="65">
        <f>SUMIF(A401,"=5")/5</f>
        <v>0</v>
      </c>
      <c r="J461" s="144">
        <f t="shared" si="94"/>
        <v>1</v>
      </c>
      <c r="K461" s="292">
        <v>13.2</v>
      </c>
      <c r="L461" s="293">
        <v>2</v>
      </c>
      <c r="M461" s="296">
        <v>45</v>
      </c>
      <c r="N461" s="294">
        <v>3854.52</v>
      </c>
      <c r="O461" s="290">
        <v>1920</v>
      </c>
      <c r="P461" s="148"/>
      <c r="Q461" s="219"/>
      <c r="R461" s="214"/>
      <c r="S461" s="298"/>
      <c r="T461" s="299"/>
      <c r="U461" s="299"/>
      <c r="V461" s="299"/>
      <c r="W461" s="299"/>
      <c r="X461" s="299"/>
      <c r="Y461" s="299"/>
      <c r="Z461" s="299"/>
      <c r="AA461" s="299"/>
      <c r="AB461" s="300"/>
    </row>
    <row r="462" spans="2:41" customFormat="1" ht="15" customHeight="1" x14ac:dyDescent="0.3">
      <c r="B462" s="270"/>
      <c r="C462" s="269"/>
      <c r="D462" s="291" t="s">
        <v>1223</v>
      </c>
      <c r="E462" s="65">
        <f>SUMIF(A402:A403,"=1")/1</f>
        <v>0</v>
      </c>
      <c r="F462" s="65">
        <f>SUMIF(A402:A403,"=2")/2</f>
        <v>1</v>
      </c>
      <c r="G462" s="65">
        <f>SUMIF(A402:A403,"=3")/3</f>
        <v>1</v>
      </c>
      <c r="H462" s="65">
        <f>SUMIF(A402:A403,"=4")/4</f>
        <v>0</v>
      </c>
      <c r="I462" s="65">
        <f>SUMIF(A402:A403,"=5")/5</f>
        <v>0</v>
      </c>
      <c r="J462" s="144">
        <f t="shared" si="94"/>
        <v>2</v>
      </c>
      <c r="K462" s="292">
        <v>11</v>
      </c>
      <c r="L462" s="293">
        <v>2.4</v>
      </c>
      <c r="M462" s="296">
        <v>48</v>
      </c>
      <c r="N462" s="294">
        <v>7725.81</v>
      </c>
      <c r="O462" s="290">
        <v>1910</v>
      </c>
      <c r="P462" s="148"/>
      <c r="Q462" s="219"/>
      <c r="R462" s="214"/>
      <c r="S462" s="298"/>
      <c r="T462" s="299"/>
      <c r="U462" s="299"/>
      <c r="V462" s="299"/>
      <c r="W462" s="299"/>
      <c r="X462" s="299"/>
      <c r="Y462" s="299"/>
      <c r="Z462" s="299"/>
      <c r="AA462" s="299"/>
      <c r="AB462" s="300"/>
    </row>
    <row r="463" spans="2:41" customFormat="1" ht="15" customHeight="1" x14ac:dyDescent="0.3">
      <c r="B463" s="270"/>
      <c r="C463" s="269"/>
      <c r="D463" s="291" t="s">
        <v>1224</v>
      </c>
      <c r="E463" s="65" t="s">
        <v>473</v>
      </c>
      <c r="F463" s="65" t="s">
        <v>473</v>
      </c>
      <c r="G463" s="65" t="s">
        <v>473</v>
      </c>
      <c r="H463" s="65" t="s">
        <v>473</v>
      </c>
      <c r="I463" s="65" t="s">
        <v>473</v>
      </c>
      <c r="J463" s="144" t="s">
        <v>473</v>
      </c>
      <c r="K463" s="292"/>
      <c r="L463" s="293"/>
      <c r="M463" s="296"/>
      <c r="N463" s="294"/>
      <c r="O463" s="290">
        <v>1900</v>
      </c>
      <c r="P463" s="148"/>
      <c r="Q463" s="219"/>
      <c r="R463" s="214"/>
      <c r="S463" s="298"/>
      <c r="T463" s="299"/>
      <c r="U463" s="299"/>
      <c r="V463" s="299"/>
      <c r="W463" s="299"/>
      <c r="X463" s="299"/>
      <c r="Y463" s="299"/>
      <c r="Z463" s="299"/>
      <c r="AA463" s="299"/>
      <c r="AB463" s="300"/>
    </row>
    <row r="464" spans="2:41" customFormat="1" ht="15" customHeight="1" x14ac:dyDescent="0.3">
      <c r="B464" s="270"/>
      <c r="C464" s="269"/>
      <c r="D464" s="302"/>
      <c r="E464" s="65" t="s">
        <v>1100</v>
      </c>
      <c r="F464" s="65" t="s">
        <v>1100</v>
      </c>
      <c r="G464" s="65" t="s">
        <v>1100</v>
      </c>
      <c r="H464" s="65" t="s">
        <v>1100</v>
      </c>
      <c r="I464" s="65" t="s">
        <v>1100</v>
      </c>
      <c r="J464" s="144" t="s">
        <v>1100</v>
      </c>
      <c r="K464" s="290"/>
      <c r="L464" s="303"/>
      <c r="M464" s="147"/>
      <c r="N464" s="303"/>
      <c r="O464" s="303"/>
      <c r="P464" s="148"/>
      <c r="Q464" s="219"/>
      <c r="R464" s="214"/>
      <c r="S464" s="298"/>
      <c r="T464" s="299"/>
      <c r="U464" s="299"/>
      <c r="V464" s="299"/>
      <c r="W464" s="299"/>
      <c r="X464" s="299"/>
      <c r="Y464" s="299"/>
      <c r="Z464" s="299"/>
      <c r="AA464" s="299"/>
      <c r="AB464" s="300"/>
    </row>
    <row r="465" spans="1:781" x14ac:dyDescent="0.3">
      <c r="A465" s="208"/>
      <c r="B465" s="304"/>
      <c r="C465" s="269"/>
      <c r="D465" s="305"/>
      <c r="E465" s="65">
        <f>SUM(E451:E464)</f>
        <v>62</v>
      </c>
      <c r="F465" s="65">
        <f t="shared" ref="F465:I465" si="95">SUM(F451:F464)</f>
        <v>80</v>
      </c>
      <c r="G465" s="65">
        <f t="shared" si="95"/>
        <v>218</v>
      </c>
      <c r="H465" s="65">
        <f t="shared" si="95"/>
        <v>25</v>
      </c>
      <c r="I465" s="65">
        <f t="shared" si="95"/>
        <v>14</v>
      </c>
      <c r="J465" s="65">
        <f>SUM(E465:I465)</f>
        <v>399</v>
      </c>
      <c r="K465" s="306" t="s">
        <v>1225</v>
      </c>
      <c r="L465" s="303"/>
      <c r="M465" s="147"/>
      <c r="N465" s="303"/>
      <c r="O465" s="303"/>
      <c r="Q465" s="219"/>
      <c r="R465" s="214"/>
      <c r="S465" s="215"/>
      <c r="T465" s="204"/>
      <c r="U465" s="204"/>
      <c r="V465" s="204"/>
      <c r="W465" s="204"/>
      <c r="X465" s="204"/>
      <c r="Y465" s="204"/>
      <c r="Z465" s="204"/>
      <c r="AA465" s="204"/>
      <c r="AB465" s="121"/>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2"/>
      <c r="EI465" s="122"/>
      <c r="EJ465" s="122"/>
      <c r="EK465" s="122"/>
      <c r="EL465" s="122"/>
      <c r="EM465" s="122"/>
      <c r="EN465" s="122"/>
      <c r="EO465" s="122"/>
      <c r="EP465" s="122"/>
      <c r="EQ465" s="122"/>
      <c r="ER465" s="122"/>
      <c r="ES465" s="122"/>
      <c r="ET465" s="122"/>
      <c r="EU465" s="122"/>
      <c r="EV465" s="122"/>
      <c r="EW465" s="122"/>
      <c r="EX465" s="122"/>
      <c r="EY465" s="122"/>
      <c r="EZ465" s="122"/>
      <c r="FA465" s="122"/>
      <c r="FB465" s="122"/>
      <c r="FC465" s="122"/>
      <c r="FD465" s="122"/>
      <c r="FE465" s="122"/>
      <c r="FF465" s="122"/>
      <c r="FG465" s="122"/>
      <c r="FH465" s="122"/>
      <c r="FI465" s="122"/>
      <c r="FJ465" s="122"/>
      <c r="FK465" s="122"/>
      <c r="FL465" s="122"/>
      <c r="FM465" s="122"/>
      <c r="FN465" s="122"/>
      <c r="FO465" s="122"/>
      <c r="FP465" s="122"/>
      <c r="FQ465" s="122"/>
      <c r="FR465" s="122"/>
      <c r="FS465" s="122"/>
      <c r="FT465" s="122"/>
      <c r="FU465" s="122"/>
      <c r="FV465" s="122"/>
      <c r="FW465" s="122"/>
      <c r="FX465" s="122"/>
      <c r="FY465" s="122"/>
      <c r="FZ465" s="122"/>
      <c r="GA465" s="122"/>
      <c r="GB465" s="122"/>
      <c r="GC465" s="122"/>
      <c r="GD465" s="122"/>
      <c r="GE465" s="122"/>
      <c r="GF465" s="122"/>
      <c r="GG465" s="122"/>
      <c r="GH465" s="122"/>
      <c r="GI465" s="122"/>
      <c r="GJ465" s="122"/>
      <c r="GK465" s="122"/>
      <c r="GL465" s="122"/>
      <c r="GM465" s="122"/>
      <c r="GN465" s="122"/>
      <c r="GO465" s="122"/>
      <c r="GP465" s="122"/>
      <c r="GQ465" s="122"/>
      <c r="GR465" s="122"/>
      <c r="GS465" s="122"/>
      <c r="GT465" s="122"/>
      <c r="GU465" s="122"/>
      <c r="GV465" s="122"/>
      <c r="GW465" s="122"/>
      <c r="GX465" s="122"/>
      <c r="GY465" s="122"/>
      <c r="GZ465" s="122"/>
      <c r="HA465" s="122"/>
      <c r="HB465" s="122"/>
      <c r="HC465" s="122"/>
      <c r="HD465" s="122"/>
      <c r="HE465" s="122"/>
      <c r="HF465" s="122"/>
      <c r="HG465" s="122"/>
      <c r="HH465" s="122"/>
      <c r="HI465" s="122"/>
      <c r="HJ465" s="122"/>
      <c r="HK465" s="122"/>
      <c r="HL465" s="122"/>
      <c r="HM465" s="122"/>
      <c r="HN465" s="122"/>
      <c r="HO465" s="122"/>
      <c r="HP465" s="122"/>
      <c r="HQ465" s="122"/>
      <c r="HR465" s="122"/>
      <c r="HS465" s="122"/>
      <c r="HT465" s="122"/>
      <c r="HU465" s="122"/>
      <c r="HV465" s="122"/>
      <c r="HW465" s="122"/>
      <c r="HX465" s="122"/>
      <c r="HY465" s="122"/>
      <c r="HZ465" s="122"/>
      <c r="IA465" s="122"/>
      <c r="IB465" s="122"/>
      <c r="IC465" s="122"/>
      <c r="ID465" s="122"/>
      <c r="IE465" s="122"/>
      <c r="IF465" s="122"/>
      <c r="IG465" s="122"/>
      <c r="IH465" s="122"/>
      <c r="II465" s="122"/>
      <c r="IJ465" s="122"/>
      <c r="IK465" s="122"/>
      <c r="IL465" s="122"/>
      <c r="IM465" s="122"/>
      <c r="IN465" s="122"/>
      <c r="IO465" s="122"/>
      <c r="IP465" s="122"/>
      <c r="IQ465" s="122"/>
      <c r="IR465" s="122"/>
      <c r="IS465" s="122"/>
      <c r="IT465" s="122"/>
      <c r="IU465" s="122"/>
      <c r="IV465" s="122"/>
      <c r="IW465" s="122"/>
      <c r="IX465" s="122"/>
      <c r="IY465" s="122"/>
      <c r="IZ465" s="122"/>
      <c r="JA465" s="122"/>
      <c r="JB465" s="122"/>
      <c r="JC465" s="122"/>
      <c r="JD465" s="122"/>
      <c r="JE465" s="122"/>
      <c r="JF465" s="122"/>
      <c r="JG465" s="122"/>
      <c r="JH465" s="122"/>
      <c r="JI465" s="122"/>
      <c r="JJ465" s="122"/>
      <c r="JK465" s="122"/>
      <c r="JL465" s="122"/>
      <c r="JM465" s="122"/>
      <c r="JN465" s="122"/>
      <c r="JO465" s="122"/>
      <c r="JP465" s="122"/>
      <c r="JQ465" s="122"/>
      <c r="JR465" s="122"/>
      <c r="JS465" s="122"/>
      <c r="JT465" s="122"/>
      <c r="JU465" s="122"/>
      <c r="JV465" s="122"/>
      <c r="JW465" s="122"/>
      <c r="JX465" s="122"/>
      <c r="JY465" s="122"/>
      <c r="JZ465" s="122"/>
      <c r="KA465" s="122"/>
      <c r="KB465" s="122"/>
      <c r="KC465" s="122"/>
      <c r="KD465" s="122"/>
      <c r="KE465" s="122"/>
      <c r="KF465" s="122"/>
      <c r="KG465" s="122"/>
      <c r="KH465" s="122"/>
      <c r="KI465" s="122"/>
      <c r="KJ465" s="122"/>
      <c r="KK465" s="122"/>
      <c r="KL465" s="122"/>
      <c r="KM465" s="122"/>
      <c r="KN465" s="122"/>
      <c r="KO465" s="122"/>
      <c r="KP465" s="122"/>
      <c r="KQ465" s="122"/>
      <c r="KR465" s="122"/>
      <c r="KS465" s="122"/>
      <c r="KT465" s="122"/>
      <c r="KU465" s="122"/>
      <c r="KV465" s="122"/>
      <c r="KW465" s="122"/>
      <c r="KX465" s="122"/>
      <c r="KY465" s="122"/>
      <c r="KZ465" s="122"/>
      <c r="LA465" s="122"/>
      <c r="LB465" s="122"/>
      <c r="LC465" s="122"/>
      <c r="LD465" s="122"/>
      <c r="LE465" s="122"/>
      <c r="LF465" s="122"/>
      <c r="LG465" s="122"/>
      <c r="LH465" s="122"/>
      <c r="LI465" s="122"/>
      <c r="LJ465" s="122"/>
      <c r="LK465" s="122"/>
      <c r="LL465" s="122"/>
      <c r="LM465" s="122"/>
      <c r="LN465" s="122"/>
      <c r="LO465" s="122"/>
      <c r="LP465" s="122"/>
      <c r="LQ465" s="122"/>
      <c r="LR465" s="122"/>
      <c r="LS465" s="122"/>
      <c r="LT465" s="122"/>
      <c r="LU465" s="122"/>
      <c r="LV465" s="122"/>
      <c r="LW465" s="122"/>
      <c r="LX465" s="122"/>
      <c r="LY465" s="122"/>
      <c r="LZ465" s="122"/>
      <c r="MA465" s="122"/>
      <c r="MB465" s="122"/>
      <c r="MC465" s="122"/>
      <c r="MD465" s="122"/>
      <c r="ME465" s="122"/>
      <c r="MF465" s="122"/>
      <c r="MG465" s="122"/>
      <c r="MH465" s="122"/>
      <c r="MI465" s="122"/>
      <c r="MJ465" s="122"/>
      <c r="MK465" s="122"/>
      <c r="ML465" s="122"/>
      <c r="MM465" s="122"/>
      <c r="MN465" s="122"/>
      <c r="MO465" s="122"/>
      <c r="MP465" s="122"/>
      <c r="MQ465" s="122"/>
      <c r="MR465" s="122"/>
      <c r="MS465" s="122"/>
      <c r="MT465" s="122"/>
      <c r="MU465" s="122"/>
      <c r="MV465" s="122"/>
      <c r="MW465" s="122"/>
      <c r="MX465" s="122"/>
      <c r="MY465" s="122"/>
      <c r="MZ465" s="122"/>
      <c r="NA465" s="122"/>
      <c r="NB465" s="122"/>
      <c r="NC465" s="122"/>
      <c r="ND465" s="122"/>
      <c r="NE465" s="122"/>
      <c r="NF465" s="122"/>
      <c r="NG465" s="122"/>
      <c r="NH465" s="122"/>
      <c r="NI465" s="122"/>
      <c r="NJ465" s="122"/>
      <c r="NK465" s="122"/>
      <c r="NL465" s="122"/>
      <c r="NM465" s="122"/>
      <c r="NN465" s="122"/>
      <c r="NO465" s="122"/>
      <c r="NP465" s="122"/>
      <c r="NQ465" s="122"/>
      <c r="NR465" s="122"/>
      <c r="NS465" s="122"/>
      <c r="NT465" s="122"/>
      <c r="NU465" s="122"/>
      <c r="NV465" s="122"/>
      <c r="NW465" s="122"/>
      <c r="NX465" s="122"/>
      <c r="NY465" s="122"/>
      <c r="NZ465" s="122"/>
      <c r="OA465" s="122"/>
      <c r="OB465" s="122"/>
      <c r="OC465" s="122"/>
      <c r="OD465" s="122"/>
      <c r="OE465" s="122"/>
      <c r="OF465" s="122"/>
      <c r="OG465" s="122"/>
      <c r="OH465" s="122"/>
      <c r="OI465" s="122"/>
      <c r="OJ465" s="122"/>
      <c r="OK465" s="122"/>
      <c r="OL465" s="122"/>
      <c r="OM465" s="122"/>
      <c r="ON465" s="122"/>
      <c r="OO465" s="122"/>
      <c r="OP465" s="122"/>
      <c r="OQ465" s="122"/>
      <c r="OR465" s="122"/>
      <c r="OS465" s="122"/>
      <c r="OT465" s="122"/>
      <c r="OU465" s="122"/>
      <c r="OV465" s="122"/>
      <c r="OW465" s="122"/>
      <c r="OX465" s="122"/>
      <c r="OY465" s="122"/>
      <c r="OZ465" s="122"/>
      <c r="PA465" s="122"/>
      <c r="PB465" s="122"/>
      <c r="PC465" s="122"/>
      <c r="PD465" s="122"/>
      <c r="PE465" s="122"/>
      <c r="PF465" s="122"/>
      <c r="PG465" s="122"/>
      <c r="PH465" s="122"/>
      <c r="PI465" s="122"/>
      <c r="PJ465" s="122"/>
      <c r="PK465" s="122"/>
      <c r="PL465" s="122"/>
      <c r="PM465" s="122"/>
      <c r="PN465" s="122"/>
      <c r="PO465" s="122"/>
      <c r="PP465" s="122"/>
      <c r="PQ465" s="122"/>
      <c r="PR465" s="122"/>
      <c r="PS465" s="122"/>
      <c r="PT465" s="122"/>
      <c r="PU465" s="122"/>
      <c r="PV465" s="122"/>
      <c r="PW465" s="122"/>
      <c r="PX465" s="122"/>
      <c r="PY465" s="122"/>
      <c r="PZ465" s="122"/>
      <c r="QA465" s="122"/>
      <c r="QB465" s="122"/>
      <c r="QC465" s="122"/>
      <c r="QD465" s="122"/>
      <c r="QE465" s="122"/>
      <c r="QF465" s="122"/>
      <c r="QG465" s="122"/>
      <c r="QH465" s="122"/>
      <c r="QI465" s="122"/>
      <c r="QJ465" s="122"/>
      <c r="QK465" s="122"/>
      <c r="QL465" s="122"/>
      <c r="QM465" s="122"/>
      <c r="QN465" s="122"/>
      <c r="QO465" s="122"/>
      <c r="QP465" s="122"/>
      <c r="QQ465" s="122"/>
      <c r="QR465" s="122"/>
      <c r="QS465" s="122"/>
      <c r="QT465" s="122"/>
      <c r="QU465" s="122"/>
      <c r="QV465" s="122"/>
      <c r="QW465" s="122"/>
      <c r="QX465" s="122"/>
      <c r="QY465" s="122"/>
      <c r="QZ465" s="122"/>
      <c r="RA465" s="122"/>
      <c r="RB465" s="122"/>
      <c r="RC465" s="122"/>
      <c r="RD465" s="122"/>
      <c r="RE465" s="122"/>
      <c r="RF465" s="122"/>
      <c r="RG465" s="122"/>
      <c r="RH465" s="122"/>
      <c r="RI465" s="122"/>
      <c r="RJ465" s="122"/>
      <c r="RK465" s="122"/>
      <c r="RL465" s="122"/>
      <c r="RM465" s="122"/>
      <c r="RN465" s="122"/>
      <c r="RO465" s="122"/>
      <c r="RP465" s="122"/>
      <c r="RQ465" s="122"/>
      <c r="RR465" s="122"/>
      <c r="RS465" s="122"/>
      <c r="RT465" s="122"/>
      <c r="RU465" s="122"/>
      <c r="RV465" s="122"/>
      <c r="RW465" s="122"/>
      <c r="RX465" s="122"/>
      <c r="RY465" s="122"/>
      <c r="RZ465" s="122"/>
      <c r="SA465" s="122"/>
      <c r="SB465" s="122"/>
      <c r="SC465" s="122"/>
      <c r="SD465" s="122"/>
      <c r="SE465" s="122"/>
      <c r="SF465" s="122"/>
      <c r="SG465" s="122"/>
      <c r="SH465" s="122"/>
      <c r="SI465" s="122"/>
      <c r="SJ465" s="122"/>
      <c r="SK465" s="122"/>
      <c r="SL465" s="122"/>
      <c r="SM465" s="122"/>
      <c r="SN465" s="122"/>
      <c r="SO465" s="122"/>
      <c r="SP465" s="122"/>
      <c r="SQ465" s="122"/>
      <c r="SR465" s="122"/>
      <c r="SS465" s="122"/>
      <c r="ST465" s="122"/>
      <c r="SU465" s="122"/>
      <c r="SV465" s="122"/>
      <c r="SW465" s="122"/>
      <c r="SX465" s="122"/>
      <c r="SY465" s="122"/>
      <c r="SZ465" s="122"/>
      <c r="TA465" s="122"/>
      <c r="TB465" s="122"/>
      <c r="TC465" s="122"/>
      <c r="TD465" s="122"/>
      <c r="TE465" s="122"/>
      <c r="TF465" s="122"/>
      <c r="TG465" s="122"/>
      <c r="TH465" s="122"/>
      <c r="TI465" s="122"/>
      <c r="TJ465" s="122"/>
      <c r="TK465" s="122"/>
      <c r="TL465" s="122"/>
      <c r="TM465" s="122"/>
      <c r="TN465" s="122"/>
      <c r="TO465" s="122"/>
      <c r="TP465" s="122"/>
      <c r="TQ465" s="122"/>
      <c r="TR465" s="122"/>
      <c r="TS465" s="122"/>
      <c r="TT465" s="122"/>
      <c r="TU465" s="122"/>
      <c r="TV465" s="122"/>
      <c r="TW465" s="122"/>
      <c r="TX465" s="122"/>
      <c r="TY465" s="122"/>
      <c r="TZ465" s="122"/>
      <c r="UA465" s="122"/>
      <c r="UB465" s="122"/>
      <c r="UC465" s="122"/>
      <c r="UD465" s="122"/>
      <c r="UE465" s="122"/>
      <c r="UF465" s="122"/>
      <c r="UG465" s="122"/>
      <c r="UH465" s="122"/>
      <c r="UI465" s="122"/>
      <c r="UJ465" s="122"/>
      <c r="UK465" s="122"/>
      <c r="UL465" s="122"/>
      <c r="UM465" s="122"/>
      <c r="UN465" s="122"/>
      <c r="UO465" s="122"/>
      <c r="UP465" s="122"/>
      <c r="UQ465" s="122"/>
      <c r="UR465" s="122"/>
      <c r="US465" s="122"/>
      <c r="UT465" s="122"/>
      <c r="UU465" s="122"/>
      <c r="UV465" s="122"/>
      <c r="UW465" s="122"/>
      <c r="UX465" s="122"/>
      <c r="UY465" s="122"/>
      <c r="UZ465" s="122"/>
      <c r="VA465" s="122"/>
      <c r="VB465" s="122"/>
      <c r="VC465" s="122"/>
      <c r="VD465" s="122"/>
      <c r="VE465" s="122"/>
      <c r="VF465" s="122"/>
      <c r="VG465" s="122"/>
      <c r="VH465" s="122"/>
      <c r="VI465" s="122"/>
      <c r="VJ465" s="122"/>
      <c r="VK465" s="122"/>
      <c r="VL465" s="122"/>
      <c r="VM465" s="122"/>
      <c r="VN465" s="122"/>
      <c r="VO465" s="122"/>
      <c r="VP465" s="122"/>
      <c r="VQ465" s="122"/>
      <c r="VR465" s="122"/>
      <c r="VS465" s="122"/>
      <c r="VT465" s="122"/>
      <c r="VU465" s="122"/>
      <c r="VV465" s="122"/>
      <c r="VW465" s="122"/>
      <c r="VX465" s="122"/>
      <c r="VY465" s="122"/>
      <c r="VZ465" s="122"/>
      <c r="WA465" s="122"/>
      <c r="WB465" s="122"/>
      <c r="WC465" s="122"/>
      <c r="WD465" s="122"/>
      <c r="WE465" s="122"/>
      <c r="WF465" s="122"/>
      <c r="WG465" s="122"/>
      <c r="WH465" s="122"/>
      <c r="WI465" s="122"/>
      <c r="WJ465" s="122"/>
      <c r="WK465" s="122"/>
      <c r="WL465" s="122"/>
      <c r="WM465" s="122"/>
      <c r="WN465" s="122"/>
      <c r="WO465" s="122"/>
      <c r="WP465" s="122"/>
      <c r="WQ465" s="122"/>
      <c r="WR465" s="122"/>
      <c r="WS465" s="122"/>
      <c r="WT465" s="122"/>
      <c r="WU465" s="122"/>
      <c r="WV465" s="122"/>
      <c r="WW465" s="122"/>
      <c r="WX465" s="122"/>
      <c r="WY465" s="122"/>
      <c r="WZ465" s="122"/>
      <c r="XA465" s="122"/>
      <c r="XB465" s="122"/>
      <c r="XC465" s="122"/>
      <c r="XD465" s="122"/>
      <c r="XE465" s="122"/>
      <c r="XF465" s="122"/>
      <c r="XG465" s="122"/>
      <c r="XH465" s="122"/>
      <c r="XI465" s="122"/>
      <c r="XJ465" s="122"/>
      <c r="XK465" s="122"/>
      <c r="XL465" s="122"/>
      <c r="XM465" s="122"/>
      <c r="XN465" s="122"/>
      <c r="XO465" s="122"/>
      <c r="XP465" s="122"/>
      <c r="XQ465" s="122"/>
      <c r="XR465" s="122"/>
      <c r="XS465" s="122"/>
      <c r="XT465" s="122"/>
      <c r="XU465" s="122"/>
      <c r="XV465" s="122"/>
      <c r="XW465" s="122"/>
      <c r="XX465" s="122"/>
      <c r="XY465" s="122"/>
      <c r="XZ465" s="122"/>
      <c r="YA465" s="122"/>
      <c r="YB465" s="122"/>
      <c r="YC465" s="122"/>
      <c r="YD465" s="122"/>
      <c r="YE465" s="122"/>
      <c r="YF465" s="122"/>
      <c r="YG465" s="122"/>
      <c r="YH465" s="122"/>
      <c r="YI465" s="122"/>
      <c r="YJ465" s="122"/>
      <c r="YK465" s="122"/>
      <c r="YL465" s="122"/>
      <c r="YM465" s="122"/>
      <c r="YN465" s="122"/>
      <c r="YO465" s="122"/>
      <c r="YP465" s="122"/>
      <c r="YQ465" s="122"/>
      <c r="YR465" s="122"/>
      <c r="YS465" s="122"/>
      <c r="YT465" s="122"/>
      <c r="YU465" s="122"/>
      <c r="YV465" s="122"/>
      <c r="YW465" s="122"/>
      <c r="YX465" s="122"/>
      <c r="YY465" s="122"/>
      <c r="YZ465" s="122"/>
      <c r="ZA465" s="122"/>
      <c r="ZB465" s="122"/>
      <c r="ZC465" s="122"/>
      <c r="ZD465" s="122"/>
      <c r="ZE465" s="122"/>
      <c r="ZF465" s="122"/>
      <c r="ZG465" s="122"/>
      <c r="ZH465" s="122"/>
      <c r="ZI465" s="122"/>
      <c r="ZJ465" s="122"/>
      <c r="ZK465" s="122"/>
      <c r="ZL465" s="122"/>
      <c r="ZM465" s="122"/>
      <c r="ZN465" s="122"/>
      <c r="ZO465" s="122"/>
      <c r="ZP465" s="122"/>
      <c r="ZQ465" s="122"/>
      <c r="ZR465" s="122"/>
      <c r="ZS465" s="122"/>
      <c r="ZT465" s="122"/>
      <c r="ZU465" s="122"/>
      <c r="ZV465" s="122"/>
      <c r="ZW465" s="122"/>
      <c r="ZX465" s="122"/>
      <c r="ZY465" s="122"/>
      <c r="ZZ465" s="122"/>
      <c r="AAA465" s="122"/>
      <c r="AAB465" s="122"/>
      <c r="AAC465" s="122"/>
      <c r="AAD465" s="122"/>
      <c r="AAE465" s="122"/>
      <c r="AAF465" s="122"/>
      <c r="AAG465" s="122"/>
      <c r="AAH465" s="122"/>
      <c r="AAI465" s="122"/>
      <c r="AAJ465" s="122"/>
      <c r="AAK465" s="122"/>
      <c r="AAL465" s="122"/>
      <c r="AAM465" s="122"/>
      <c r="AAN465" s="122"/>
      <c r="AAO465" s="122"/>
      <c r="AAP465" s="122"/>
      <c r="AAQ465" s="122"/>
      <c r="AAR465" s="122"/>
      <c r="AAS465" s="122"/>
      <c r="AAT465" s="122"/>
      <c r="AAU465" s="122"/>
      <c r="AAV465" s="122"/>
      <c r="AAW465" s="122"/>
      <c r="AAX465" s="122"/>
      <c r="AAY465" s="122"/>
      <c r="AAZ465" s="122"/>
      <c r="ABA465" s="122"/>
      <c r="ABB465" s="122"/>
      <c r="ABC465" s="122"/>
      <c r="ABD465" s="122"/>
      <c r="ABE465" s="122"/>
      <c r="ABF465" s="122"/>
      <c r="ABG465" s="122"/>
      <c r="ABH465" s="122"/>
      <c r="ABI465" s="122"/>
      <c r="ABJ465" s="122"/>
      <c r="ABK465" s="122"/>
      <c r="ABL465" s="122"/>
      <c r="ABM465" s="122"/>
      <c r="ABN465" s="122"/>
      <c r="ABO465" s="122"/>
      <c r="ABP465" s="122"/>
      <c r="ABQ465" s="122"/>
      <c r="ABR465" s="122"/>
      <c r="ABS465" s="122"/>
      <c r="ABT465" s="122"/>
      <c r="ABU465" s="122"/>
      <c r="ABV465" s="122"/>
      <c r="ABW465" s="122"/>
      <c r="ABX465" s="122"/>
      <c r="ABY465" s="122"/>
      <c r="ABZ465" s="122"/>
      <c r="ACA465" s="122"/>
      <c r="ACB465" s="122"/>
      <c r="ACC465" s="122"/>
      <c r="ACD465" s="122"/>
      <c r="ACE465" s="122"/>
      <c r="ACF465" s="122"/>
      <c r="ACG465" s="122"/>
      <c r="ACH465" s="122"/>
      <c r="ACI465" s="122"/>
      <c r="ACJ465" s="122"/>
      <c r="ACK465" s="122"/>
      <c r="ACL465" s="122"/>
      <c r="ACM465" s="122"/>
      <c r="ACN465" s="122"/>
      <c r="ACO465" s="122"/>
      <c r="ACP465" s="122"/>
      <c r="ACQ465" s="122"/>
      <c r="ACR465" s="122"/>
      <c r="ACS465" s="122"/>
      <c r="ACT465" s="122"/>
      <c r="ACU465" s="122"/>
      <c r="ACV465" s="122"/>
      <c r="ACW465" s="122"/>
      <c r="ACX465" s="122"/>
      <c r="ACY465" s="122"/>
      <c r="ACZ465" s="122"/>
      <c r="ADA465" s="122"/>
    </row>
    <row r="466" spans="1:781" x14ac:dyDescent="0.3">
      <c r="A466" s="208"/>
      <c r="B466" s="304"/>
      <c r="C466" s="307"/>
      <c r="D466" s="308"/>
      <c r="E466" s="204"/>
      <c r="F466" s="204"/>
      <c r="G466" s="204"/>
      <c r="H466" s="204"/>
      <c r="I466" s="211"/>
      <c r="J466" s="309">
        <f>SUM(J450:J464)</f>
        <v>399</v>
      </c>
      <c r="K466" s="204"/>
      <c r="L466" s="207"/>
      <c r="M466" s="207"/>
      <c r="N466" s="207"/>
      <c r="O466" s="207"/>
      <c r="Q466" s="219"/>
      <c r="R466" s="214"/>
      <c r="S466" s="215"/>
      <c r="T466" s="204"/>
      <c r="U466" s="204"/>
      <c r="V466" s="204"/>
      <c r="W466" s="204"/>
      <c r="X466" s="204"/>
      <c r="Y466" s="204"/>
      <c r="Z466" s="204"/>
      <c r="AA466" s="204"/>
      <c r="AB466" s="121"/>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2"/>
      <c r="EI466" s="122"/>
      <c r="EJ466" s="122"/>
      <c r="EK466" s="122"/>
      <c r="EL466" s="122"/>
      <c r="EM466" s="122"/>
      <c r="EN466" s="122"/>
      <c r="EO466" s="122"/>
      <c r="EP466" s="122"/>
      <c r="EQ466" s="122"/>
      <c r="ER466" s="122"/>
      <c r="ES466" s="122"/>
      <c r="ET466" s="122"/>
      <c r="EU466" s="122"/>
      <c r="EV466" s="122"/>
      <c r="EW466" s="122"/>
      <c r="EX466" s="122"/>
      <c r="EY466" s="122"/>
      <c r="EZ466" s="122"/>
      <c r="FA466" s="122"/>
      <c r="FB466" s="122"/>
      <c r="FC466" s="122"/>
      <c r="FD466" s="122"/>
      <c r="FE466" s="122"/>
      <c r="FF466" s="122"/>
      <c r="FG466" s="122"/>
      <c r="FH466" s="122"/>
      <c r="FI466" s="122"/>
      <c r="FJ466" s="122"/>
      <c r="FK466" s="122"/>
      <c r="FL466" s="122"/>
      <c r="FM466" s="122"/>
      <c r="FN466" s="122"/>
      <c r="FO466" s="122"/>
      <c r="FP466" s="122"/>
      <c r="FQ466" s="122"/>
      <c r="FR466" s="122"/>
      <c r="FS466" s="122"/>
      <c r="FT466" s="122"/>
      <c r="FU466" s="122"/>
      <c r="FV466" s="122"/>
      <c r="FW466" s="122"/>
      <c r="FX466" s="122"/>
      <c r="FY466" s="122"/>
      <c r="FZ466" s="122"/>
      <c r="GA466" s="122"/>
      <c r="GB466" s="122"/>
      <c r="GC466" s="122"/>
      <c r="GD466" s="122"/>
      <c r="GE466" s="122"/>
      <c r="GF466" s="122"/>
      <c r="GG466" s="122"/>
      <c r="GH466" s="122"/>
      <c r="GI466" s="122"/>
      <c r="GJ466" s="122"/>
      <c r="GK466" s="122"/>
      <c r="GL466" s="122"/>
      <c r="GM466" s="122"/>
      <c r="GN466" s="122"/>
      <c r="GO466" s="122"/>
      <c r="GP466" s="122"/>
      <c r="GQ466" s="122"/>
      <c r="GR466" s="122"/>
      <c r="GS466" s="122"/>
      <c r="GT466" s="122"/>
      <c r="GU466" s="122"/>
      <c r="GV466" s="122"/>
      <c r="GW466" s="122"/>
      <c r="GX466" s="122"/>
      <c r="GY466" s="122"/>
      <c r="GZ466" s="122"/>
      <c r="HA466" s="122"/>
      <c r="HB466" s="122"/>
      <c r="HC466" s="122"/>
      <c r="HD466" s="122"/>
      <c r="HE466" s="122"/>
      <c r="HF466" s="122"/>
      <c r="HG466" s="122"/>
      <c r="HH466" s="122"/>
      <c r="HI466" s="122"/>
      <c r="HJ466" s="122"/>
      <c r="HK466" s="122"/>
      <c r="HL466" s="122"/>
      <c r="HM466" s="122"/>
      <c r="HN466" s="122"/>
      <c r="HO466" s="122"/>
      <c r="HP466" s="122"/>
      <c r="HQ466" s="122"/>
      <c r="HR466" s="122"/>
      <c r="HS466" s="122"/>
      <c r="HT466" s="122"/>
      <c r="HU466" s="122"/>
      <c r="HV466" s="122"/>
      <c r="HW466" s="122"/>
      <c r="HX466" s="122"/>
      <c r="HY466" s="122"/>
      <c r="HZ466" s="122"/>
      <c r="IA466" s="122"/>
      <c r="IB466" s="122"/>
      <c r="IC466" s="122"/>
      <c r="ID466" s="122"/>
      <c r="IE466" s="122"/>
      <c r="IF466" s="122"/>
      <c r="IG466" s="122"/>
      <c r="IH466" s="122"/>
      <c r="II466" s="122"/>
      <c r="IJ466" s="122"/>
      <c r="IK466" s="122"/>
      <c r="IL466" s="122"/>
      <c r="IM466" s="122"/>
      <c r="IN466" s="122"/>
      <c r="IO466" s="122"/>
      <c r="IP466" s="122"/>
      <c r="IQ466" s="122"/>
      <c r="IR466" s="122"/>
      <c r="IS466" s="122"/>
      <c r="IT466" s="122"/>
      <c r="IU466" s="122"/>
      <c r="IV466" s="122"/>
      <c r="IW466" s="122"/>
      <c r="IX466" s="122"/>
      <c r="IY466" s="122"/>
      <c r="IZ466" s="122"/>
      <c r="JA466" s="122"/>
      <c r="JB466" s="122"/>
      <c r="JC466" s="122"/>
      <c r="JD466" s="122"/>
      <c r="JE466" s="122"/>
      <c r="JF466" s="122"/>
      <c r="JG466" s="122"/>
      <c r="JH466" s="122"/>
      <c r="JI466" s="122"/>
      <c r="JJ466" s="122"/>
      <c r="JK466" s="122"/>
      <c r="JL466" s="122"/>
      <c r="JM466" s="122"/>
      <c r="JN466" s="122"/>
      <c r="JO466" s="122"/>
      <c r="JP466" s="122"/>
      <c r="JQ466" s="122"/>
      <c r="JR466" s="122"/>
      <c r="JS466" s="122"/>
      <c r="JT466" s="122"/>
      <c r="JU466" s="122"/>
      <c r="JV466" s="122"/>
      <c r="JW466" s="122"/>
      <c r="JX466" s="122"/>
      <c r="JY466" s="122"/>
      <c r="JZ466" s="122"/>
      <c r="KA466" s="122"/>
      <c r="KB466" s="122"/>
      <c r="KC466" s="122"/>
      <c r="KD466" s="122"/>
      <c r="KE466" s="122"/>
      <c r="KF466" s="122"/>
      <c r="KG466" s="122"/>
      <c r="KH466" s="122"/>
      <c r="KI466" s="122"/>
      <c r="KJ466" s="122"/>
      <c r="KK466" s="122"/>
      <c r="KL466" s="122"/>
      <c r="KM466" s="122"/>
      <c r="KN466" s="122"/>
      <c r="KO466" s="122"/>
      <c r="KP466" s="122"/>
      <c r="KQ466" s="122"/>
      <c r="KR466" s="122"/>
      <c r="KS466" s="122"/>
      <c r="KT466" s="122"/>
      <c r="KU466" s="122"/>
      <c r="KV466" s="122"/>
      <c r="KW466" s="122"/>
      <c r="KX466" s="122"/>
      <c r="KY466" s="122"/>
      <c r="KZ466" s="122"/>
      <c r="LA466" s="122"/>
      <c r="LB466" s="122"/>
      <c r="LC466" s="122"/>
      <c r="LD466" s="122"/>
      <c r="LE466" s="122"/>
      <c r="LF466" s="122"/>
      <c r="LG466" s="122"/>
      <c r="LH466" s="122"/>
      <c r="LI466" s="122"/>
      <c r="LJ466" s="122"/>
      <c r="LK466" s="122"/>
      <c r="LL466" s="122"/>
      <c r="LM466" s="122"/>
      <c r="LN466" s="122"/>
      <c r="LO466" s="122"/>
      <c r="LP466" s="122"/>
      <c r="LQ466" s="122"/>
      <c r="LR466" s="122"/>
      <c r="LS466" s="122"/>
      <c r="LT466" s="122"/>
      <c r="LU466" s="122"/>
      <c r="LV466" s="122"/>
      <c r="LW466" s="122"/>
      <c r="LX466" s="122"/>
      <c r="LY466" s="122"/>
      <c r="LZ466" s="122"/>
      <c r="MA466" s="122"/>
      <c r="MB466" s="122"/>
      <c r="MC466" s="122"/>
      <c r="MD466" s="122"/>
      <c r="ME466" s="122"/>
      <c r="MF466" s="122"/>
      <c r="MG466" s="122"/>
      <c r="MH466" s="122"/>
      <c r="MI466" s="122"/>
      <c r="MJ466" s="122"/>
      <c r="MK466" s="122"/>
      <c r="ML466" s="122"/>
      <c r="MM466" s="122"/>
      <c r="MN466" s="122"/>
      <c r="MO466" s="122"/>
      <c r="MP466" s="122"/>
      <c r="MQ466" s="122"/>
      <c r="MR466" s="122"/>
      <c r="MS466" s="122"/>
      <c r="MT466" s="122"/>
      <c r="MU466" s="122"/>
      <c r="MV466" s="122"/>
      <c r="MW466" s="122"/>
      <c r="MX466" s="122"/>
      <c r="MY466" s="122"/>
      <c r="MZ466" s="122"/>
      <c r="NA466" s="122"/>
      <c r="NB466" s="122"/>
      <c r="NC466" s="122"/>
      <c r="ND466" s="122"/>
      <c r="NE466" s="122"/>
      <c r="NF466" s="122"/>
      <c r="NG466" s="122"/>
      <c r="NH466" s="122"/>
      <c r="NI466" s="122"/>
      <c r="NJ466" s="122"/>
      <c r="NK466" s="122"/>
      <c r="NL466" s="122"/>
      <c r="NM466" s="122"/>
      <c r="NN466" s="122"/>
      <c r="NO466" s="122"/>
      <c r="NP466" s="122"/>
      <c r="NQ466" s="122"/>
      <c r="NR466" s="122"/>
      <c r="NS466" s="122"/>
      <c r="NT466" s="122"/>
      <c r="NU466" s="122"/>
      <c r="NV466" s="122"/>
      <c r="NW466" s="122"/>
      <c r="NX466" s="122"/>
      <c r="NY466" s="122"/>
      <c r="NZ466" s="122"/>
      <c r="OA466" s="122"/>
      <c r="OB466" s="122"/>
      <c r="OC466" s="122"/>
      <c r="OD466" s="122"/>
      <c r="OE466" s="122"/>
      <c r="OF466" s="122"/>
      <c r="OG466" s="122"/>
      <c r="OH466" s="122"/>
      <c r="OI466" s="122"/>
      <c r="OJ466" s="122"/>
      <c r="OK466" s="122"/>
      <c r="OL466" s="122"/>
      <c r="OM466" s="122"/>
      <c r="ON466" s="122"/>
      <c r="OO466" s="122"/>
      <c r="OP466" s="122"/>
      <c r="OQ466" s="122"/>
      <c r="OR466" s="122"/>
      <c r="OS466" s="122"/>
      <c r="OT466" s="122"/>
      <c r="OU466" s="122"/>
      <c r="OV466" s="122"/>
      <c r="OW466" s="122"/>
      <c r="OX466" s="122"/>
      <c r="OY466" s="122"/>
      <c r="OZ466" s="122"/>
      <c r="PA466" s="122"/>
      <c r="PB466" s="122"/>
      <c r="PC466" s="122"/>
      <c r="PD466" s="122"/>
      <c r="PE466" s="122"/>
      <c r="PF466" s="122"/>
      <c r="PG466" s="122"/>
      <c r="PH466" s="122"/>
      <c r="PI466" s="122"/>
      <c r="PJ466" s="122"/>
      <c r="PK466" s="122"/>
      <c r="PL466" s="122"/>
      <c r="PM466" s="122"/>
      <c r="PN466" s="122"/>
      <c r="PO466" s="122"/>
      <c r="PP466" s="122"/>
      <c r="PQ466" s="122"/>
      <c r="PR466" s="122"/>
      <c r="PS466" s="122"/>
      <c r="PT466" s="122"/>
      <c r="PU466" s="122"/>
      <c r="PV466" s="122"/>
      <c r="PW466" s="122"/>
      <c r="PX466" s="122"/>
      <c r="PY466" s="122"/>
      <c r="PZ466" s="122"/>
      <c r="QA466" s="122"/>
      <c r="QB466" s="122"/>
      <c r="QC466" s="122"/>
      <c r="QD466" s="122"/>
      <c r="QE466" s="122"/>
      <c r="QF466" s="122"/>
      <c r="QG466" s="122"/>
      <c r="QH466" s="122"/>
      <c r="QI466" s="122"/>
      <c r="QJ466" s="122"/>
      <c r="QK466" s="122"/>
      <c r="QL466" s="122"/>
      <c r="QM466" s="122"/>
      <c r="QN466" s="122"/>
      <c r="QO466" s="122"/>
      <c r="QP466" s="122"/>
      <c r="QQ466" s="122"/>
      <c r="QR466" s="122"/>
      <c r="QS466" s="122"/>
      <c r="QT466" s="122"/>
      <c r="QU466" s="122"/>
      <c r="QV466" s="122"/>
      <c r="QW466" s="122"/>
      <c r="QX466" s="122"/>
      <c r="QY466" s="122"/>
      <c r="QZ466" s="122"/>
      <c r="RA466" s="122"/>
      <c r="RB466" s="122"/>
      <c r="RC466" s="122"/>
      <c r="RD466" s="122"/>
      <c r="RE466" s="122"/>
      <c r="RF466" s="122"/>
      <c r="RG466" s="122"/>
      <c r="RH466" s="122"/>
      <c r="RI466" s="122"/>
      <c r="RJ466" s="122"/>
      <c r="RK466" s="122"/>
      <c r="RL466" s="122"/>
      <c r="RM466" s="122"/>
      <c r="RN466" s="122"/>
      <c r="RO466" s="122"/>
      <c r="RP466" s="122"/>
      <c r="RQ466" s="122"/>
      <c r="RR466" s="122"/>
      <c r="RS466" s="122"/>
      <c r="RT466" s="122"/>
      <c r="RU466" s="122"/>
      <c r="RV466" s="122"/>
      <c r="RW466" s="122"/>
      <c r="RX466" s="122"/>
      <c r="RY466" s="122"/>
      <c r="RZ466" s="122"/>
      <c r="SA466" s="122"/>
      <c r="SB466" s="122"/>
      <c r="SC466" s="122"/>
      <c r="SD466" s="122"/>
      <c r="SE466" s="122"/>
      <c r="SF466" s="122"/>
      <c r="SG466" s="122"/>
      <c r="SH466" s="122"/>
      <c r="SI466" s="122"/>
      <c r="SJ466" s="122"/>
      <c r="SK466" s="122"/>
      <c r="SL466" s="122"/>
      <c r="SM466" s="122"/>
      <c r="SN466" s="122"/>
      <c r="SO466" s="122"/>
      <c r="SP466" s="122"/>
      <c r="SQ466" s="122"/>
      <c r="SR466" s="122"/>
      <c r="SS466" s="122"/>
      <c r="ST466" s="122"/>
      <c r="SU466" s="122"/>
      <c r="SV466" s="122"/>
      <c r="SW466" s="122"/>
      <c r="SX466" s="122"/>
      <c r="SY466" s="122"/>
      <c r="SZ466" s="122"/>
      <c r="TA466" s="122"/>
      <c r="TB466" s="122"/>
      <c r="TC466" s="122"/>
      <c r="TD466" s="122"/>
      <c r="TE466" s="122"/>
      <c r="TF466" s="122"/>
      <c r="TG466" s="122"/>
      <c r="TH466" s="122"/>
      <c r="TI466" s="122"/>
      <c r="TJ466" s="122"/>
      <c r="TK466" s="122"/>
      <c r="TL466" s="122"/>
      <c r="TM466" s="122"/>
      <c r="TN466" s="122"/>
      <c r="TO466" s="122"/>
      <c r="TP466" s="122"/>
      <c r="TQ466" s="122"/>
      <c r="TR466" s="122"/>
      <c r="TS466" s="122"/>
      <c r="TT466" s="122"/>
      <c r="TU466" s="122"/>
      <c r="TV466" s="122"/>
      <c r="TW466" s="122"/>
      <c r="TX466" s="122"/>
      <c r="TY466" s="122"/>
      <c r="TZ466" s="122"/>
      <c r="UA466" s="122"/>
      <c r="UB466" s="122"/>
      <c r="UC466" s="122"/>
      <c r="UD466" s="122"/>
      <c r="UE466" s="122"/>
      <c r="UF466" s="122"/>
      <c r="UG466" s="122"/>
      <c r="UH466" s="122"/>
      <c r="UI466" s="122"/>
      <c r="UJ466" s="122"/>
      <c r="UK466" s="122"/>
      <c r="UL466" s="122"/>
      <c r="UM466" s="122"/>
      <c r="UN466" s="122"/>
      <c r="UO466" s="122"/>
      <c r="UP466" s="122"/>
      <c r="UQ466" s="122"/>
      <c r="UR466" s="122"/>
      <c r="US466" s="122"/>
      <c r="UT466" s="122"/>
      <c r="UU466" s="122"/>
      <c r="UV466" s="122"/>
      <c r="UW466" s="122"/>
      <c r="UX466" s="122"/>
      <c r="UY466" s="122"/>
      <c r="UZ466" s="122"/>
      <c r="VA466" s="122"/>
      <c r="VB466" s="122"/>
      <c r="VC466" s="122"/>
      <c r="VD466" s="122"/>
      <c r="VE466" s="122"/>
      <c r="VF466" s="122"/>
      <c r="VG466" s="122"/>
      <c r="VH466" s="122"/>
      <c r="VI466" s="122"/>
      <c r="VJ466" s="122"/>
      <c r="VK466" s="122"/>
      <c r="VL466" s="122"/>
      <c r="VM466" s="122"/>
      <c r="VN466" s="122"/>
      <c r="VO466" s="122"/>
      <c r="VP466" s="122"/>
      <c r="VQ466" s="122"/>
      <c r="VR466" s="122"/>
      <c r="VS466" s="122"/>
      <c r="VT466" s="122"/>
      <c r="VU466" s="122"/>
      <c r="VV466" s="122"/>
      <c r="VW466" s="122"/>
      <c r="VX466" s="122"/>
      <c r="VY466" s="122"/>
      <c r="VZ466" s="122"/>
      <c r="WA466" s="122"/>
      <c r="WB466" s="122"/>
      <c r="WC466" s="122"/>
      <c r="WD466" s="122"/>
      <c r="WE466" s="122"/>
      <c r="WF466" s="122"/>
      <c r="WG466" s="122"/>
      <c r="WH466" s="122"/>
      <c r="WI466" s="122"/>
      <c r="WJ466" s="122"/>
      <c r="WK466" s="122"/>
      <c r="WL466" s="122"/>
      <c r="WM466" s="122"/>
      <c r="WN466" s="122"/>
      <c r="WO466" s="122"/>
      <c r="WP466" s="122"/>
      <c r="WQ466" s="122"/>
      <c r="WR466" s="122"/>
      <c r="WS466" s="122"/>
      <c r="WT466" s="122"/>
      <c r="WU466" s="122"/>
      <c r="WV466" s="122"/>
      <c r="WW466" s="122"/>
      <c r="WX466" s="122"/>
      <c r="WY466" s="122"/>
      <c r="WZ466" s="122"/>
      <c r="XA466" s="122"/>
      <c r="XB466" s="122"/>
      <c r="XC466" s="122"/>
      <c r="XD466" s="122"/>
      <c r="XE466" s="122"/>
      <c r="XF466" s="122"/>
      <c r="XG466" s="122"/>
      <c r="XH466" s="122"/>
      <c r="XI466" s="122"/>
      <c r="XJ466" s="122"/>
      <c r="XK466" s="122"/>
      <c r="XL466" s="122"/>
      <c r="XM466" s="122"/>
      <c r="XN466" s="122"/>
      <c r="XO466" s="122"/>
      <c r="XP466" s="122"/>
      <c r="XQ466" s="122"/>
      <c r="XR466" s="122"/>
      <c r="XS466" s="122"/>
      <c r="XT466" s="122"/>
      <c r="XU466" s="122"/>
      <c r="XV466" s="122"/>
      <c r="XW466" s="122"/>
      <c r="XX466" s="122"/>
      <c r="XY466" s="122"/>
      <c r="XZ466" s="122"/>
      <c r="YA466" s="122"/>
      <c r="YB466" s="122"/>
      <c r="YC466" s="122"/>
      <c r="YD466" s="122"/>
      <c r="YE466" s="122"/>
      <c r="YF466" s="122"/>
      <c r="YG466" s="122"/>
      <c r="YH466" s="122"/>
      <c r="YI466" s="122"/>
      <c r="YJ466" s="122"/>
      <c r="YK466" s="122"/>
      <c r="YL466" s="122"/>
      <c r="YM466" s="122"/>
      <c r="YN466" s="122"/>
      <c r="YO466" s="122"/>
      <c r="YP466" s="122"/>
      <c r="YQ466" s="122"/>
      <c r="YR466" s="122"/>
      <c r="YS466" s="122"/>
      <c r="YT466" s="122"/>
      <c r="YU466" s="122"/>
      <c r="YV466" s="122"/>
      <c r="YW466" s="122"/>
      <c r="YX466" s="122"/>
      <c r="YY466" s="122"/>
      <c r="YZ466" s="122"/>
      <c r="ZA466" s="122"/>
      <c r="ZB466" s="122"/>
      <c r="ZC466" s="122"/>
      <c r="ZD466" s="122"/>
      <c r="ZE466" s="122"/>
      <c r="ZF466" s="122"/>
      <c r="ZG466" s="122"/>
      <c r="ZH466" s="122"/>
      <c r="ZI466" s="122"/>
      <c r="ZJ466" s="122"/>
      <c r="ZK466" s="122"/>
      <c r="ZL466" s="122"/>
      <c r="ZM466" s="122"/>
      <c r="ZN466" s="122"/>
      <c r="ZO466" s="122"/>
      <c r="ZP466" s="122"/>
      <c r="ZQ466" s="122"/>
      <c r="ZR466" s="122"/>
      <c r="ZS466" s="122"/>
      <c r="ZT466" s="122"/>
      <c r="ZU466" s="122"/>
      <c r="ZV466" s="122"/>
      <c r="ZW466" s="122"/>
      <c r="ZX466" s="122"/>
      <c r="ZY466" s="122"/>
      <c r="ZZ466" s="122"/>
      <c r="AAA466" s="122"/>
      <c r="AAB466" s="122"/>
      <c r="AAC466" s="122"/>
      <c r="AAD466" s="122"/>
      <c r="AAE466" s="122"/>
      <c r="AAF466" s="122"/>
      <c r="AAG466" s="122"/>
      <c r="AAH466" s="122"/>
      <c r="AAI466" s="122"/>
      <c r="AAJ466" s="122"/>
      <c r="AAK466" s="122"/>
      <c r="AAL466" s="122"/>
      <c r="AAM466" s="122"/>
      <c r="AAN466" s="122"/>
      <c r="AAO466" s="122"/>
      <c r="AAP466" s="122"/>
      <c r="AAQ466" s="122"/>
      <c r="AAR466" s="122"/>
      <c r="AAS466" s="122"/>
      <c r="AAT466" s="122"/>
      <c r="AAU466" s="122"/>
      <c r="AAV466" s="122"/>
      <c r="AAW466" s="122"/>
      <c r="AAX466" s="122"/>
      <c r="AAY466" s="122"/>
      <c r="AAZ466" s="122"/>
      <c r="ABA466" s="122"/>
      <c r="ABB466" s="122"/>
      <c r="ABC466" s="122"/>
      <c r="ABD466" s="122"/>
      <c r="ABE466" s="122"/>
      <c r="ABF466" s="122"/>
      <c r="ABG466" s="122"/>
      <c r="ABH466" s="122"/>
      <c r="ABI466" s="122"/>
      <c r="ABJ466" s="122"/>
      <c r="ABK466" s="122"/>
      <c r="ABL466" s="122"/>
      <c r="ABM466" s="122"/>
      <c r="ABN466" s="122"/>
      <c r="ABO466" s="122"/>
      <c r="ABP466" s="122"/>
      <c r="ABQ466" s="122"/>
      <c r="ABR466" s="122"/>
      <c r="ABS466" s="122"/>
      <c r="ABT466" s="122"/>
      <c r="ABU466" s="122"/>
      <c r="ABV466" s="122"/>
      <c r="ABW466" s="122"/>
      <c r="ABX466" s="122"/>
      <c r="ABY466" s="122"/>
      <c r="ABZ466" s="122"/>
      <c r="ACA466" s="122"/>
      <c r="ACB466" s="122"/>
      <c r="ACC466" s="122"/>
      <c r="ACD466" s="122"/>
      <c r="ACE466" s="122"/>
      <c r="ACF466" s="122"/>
      <c r="ACG466" s="122"/>
      <c r="ACH466" s="122"/>
      <c r="ACI466" s="122"/>
      <c r="ACJ466" s="122"/>
      <c r="ACK466" s="122"/>
      <c r="ACL466" s="122"/>
      <c r="ACM466" s="122"/>
      <c r="ACN466" s="122"/>
      <c r="ACO466" s="122"/>
      <c r="ACP466" s="122"/>
      <c r="ACQ466" s="122"/>
      <c r="ACR466" s="122"/>
      <c r="ACS466" s="122"/>
      <c r="ACT466" s="122"/>
      <c r="ACU466" s="122"/>
      <c r="ACV466" s="122"/>
      <c r="ACW466" s="122"/>
      <c r="ACX466" s="122"/>
      <c r="ACY466" s="122"/>
      <c r="ACZ466" s="122"/>
      <c r="ADA466" s="122"/>
    </row>
    <row r="467" spans="1:781" customFormat="1" ht="15" customHeight="1" x14ac:dyDescent="0.3">
      <c r="B467" s="270"/>
      <c r="C467" s="269"/>
      <c r="D467" s="269"/>
      <c r="E467" s="204"/>
      <c r="F467" s="204"/>
      <c r="G467" s="204"/>
      <c r="H467" s="204"/>
      <c r="I467" s="211"/>
      <c r="J467" s="204"/>
      <c r="K467" s="204"/>
      <c r="L467" s="207"/>
      <c r="M467" s="211"/>
      <c r="N467" s="207"/>
      <c r="O467" s="207"/>
      <c r="P467" s="148"/>
      <c r="Q467" s="219"/>
      <c r="R467" s="214"/>
      <c r="S467" s="298"/>
      <c r="T467" s="299"/>
      <c r="U467" s="299"/>
      <c r="V467" s="299"/>
      <c r="W467" s="299"/>
      <c r="X467" s="299"/>
      <c r="Y467" s="299"/>
      <c r="Z467" s="299"/>
      <c r="AA467" s="299"/>
      <c r="AB467" s="300"/>
    </row>
    <row r="468" spans="1:781" customFormat="1" ht="15" customHeight="1" x14ac:dyDescent="0.3">
      <c r="B468" s="270"/>
      <c r="C468" s="310"/>
      <c r="D468" s="271"/>
      <c r="E468" s="271"/>
      <c r="F468" s="271"/>
      <c r="G468" s="271" t="s">
        <v>1226</v>
      </c>
      <c r="H468" s="272"/>
      <c r="I468" s="272"/>
      <c r="J468" s="271"/>
      <c r="K468" s="273"/>
      <c r="L468" s="273"/>
      <c r="M468" s="273"/>
      <c r="N468" s="273"/>
      <c r="O468" s="273"/>
      <c r="P468" s="273"/>
      <c r="Q468" s="219"/>
      <c r="R468" s="214"/>
      <c r="S468" s="298"/>
      <c r="T468" s="299"/>
      <c r="U468" s="299"/>
      <c r="V468" s="299"/>
      <c r="W468" s="299"/>
      <c r="X468" s="299"/>
      <c r="Y468" s="299"/>
      <c r="Z468" s="299"/>
      <c r="AA468" s="299"/>
      <c r="AB468" s="300"/>
    </row>
    <row r="469" spans="1:781" customFormat="1" ht="31.8" customHeight="1" x14ac:dyDescent="0.3">
      <c r="B469" s="270"/>
      <c r="C469" s="310"/>
      <c r="D469" s="276"/>
      <c r="E469" s="277" t="s">
        <v>1190</v>
      </c>
      <c r="F469" s="277" t="s">
        <v>1191</v>
      </c>
      <c r="G469" s="277" t="s">
        <v>1192</v>
      </c>
      <c r="H469" s="277" t="s">
        <v>1193</v>
      </c>
      <c r="I469" s="278" t="s">
        <v>1194</v>
      </c>
      <c r="J469" s="279" t="s">
        <v>1195</v>
      </c>
      <c r="K469" s="280" t="s">
        <v>1196</v>
      </c>
      <c r="L469" s="281" t="s">
        <v>1197</v>
      </c>
      <c r="M469" s="281" t="s">
        <v>1198</v>
      </c>
      <c r="N469" s="281" t="s">
        <v>1199</v>
      </c>
      <c r="O469" s="282" t="s">
        <v>1200</v>
      </c>
      <c r="P469" s="283" t="s">
        <v>1201</v>
      </c>
      <c r="Q469" s="219"/>
      <c r="R469" s="214"/>
      <c r="S469" s="298"/>
      <c r="T469" s="299"/>
      <c r="U469" s="299"/>
      <c r="V469" s="299"/>
      <c r="W469" s="299"/>
      <c r="X469" s="299"/>
      <c r="Y469" s="299"/>
      <c r="Z469" s="299"/>
      <c r="AA469" s="299"/>
      <c r="AB469" s="300"/>
    </row>
    <row r="470" spans="1:781" customFormat="1" ht="15" customHeight="1" x14ac:dyDescent="0.3">
      <c r="B470" s="270"/>
      <c r="C470" s="310"/>
      <c r="D470" s="284"/>
      <c r="E470" s="285">
        <v>1</v>
      </c>
      <c r="F470" s="286">
        <v>2</v>
      </c>
      <c r="G470" s="287">
        <v>3</v>
      </c>
      <c r="H470" s="288">
        <v>4</v>
      </c>
      <c r="I470" s="188">
        <v>5</v>
      </c>
      <c r="J470" s="144"/>
      <c r="K470" s="289"/>
      <c r="L470" s="145"/>
      <c r="M470" s="144"/>
      <c r="N470" s="145"/>
      <c r="O470" s="290"/>
      <c r="P470" s="148"/>
      <c r="Q470" s="219"/>
      <c r="R470" s="214"/>
      <c r="S470" s="298"/>
      <c r="T470" s="299"/>
      <c r="U470" s="299"/>
      <c r="V470" s="299"/>
      <c r="W470" s="299"/>
      <c r="X470" s="299"/>
      <c r="Y470" s="299"/>
      <c r="Z470" s="299"/>
      <c r="AA470" s="299"/>
      <c r="AB470" s="300"/>
    </row>
    <row r="471" spans="1:781" customFormat="1" ht="15" customHeight="1" x14ac:dyDescent="0.3">
      <c r="B471" s="270"/>
      <c r="C471" s="313"/>
      <c r="D471" s="291" t="s">
        <v>1224</v>
      </c>
      <c r="E471" s="65" t="str">
        <f>E463</f>
        <v>-</v>
      </c>
      <c r="F471" s="65" t="str">
        <f>F463</f>
        <v>-</v>
      </c>
      <c r="G471" s="65" t="str">
        <f>G463</f>
        <v>-</v>
      </c>
      <c r="H471" s="65" t="str">
        <f>H463</f>
        <v>-</v>
      </c>
      <c r="I471" s="65" t="str">
        <f>I463</f>
        <v>-</v>
      </c>
      <c r="J471" s="144" t="s">
        <v>473</v>
      </c>
      <c r="K471" s="314"/>
      <c r="L471" s="145"/>
      <c r="M471" s="144"/>
      <c r="N471" s="145"/>
      <c r="O471" s="290">
        <v>1900</v>
      </c>
      <c r="P471" s="148"/>
      <c r="Q471" s="219"/>
      <c r="R471" s="214"/>
      <c r="S471" s="298"/>
      <c r="T471" s="299"/>
      <c r="U471" s="299"/>
      <c r="V471" s="299"/>
      <c r="W471" s="299"/>
      <c r="X471" s="299"/>
      <c r="Y471" s="299"/>
      <c r="Z471" s="299"/>
      <c r="AA471" s="299"/>
      <c r="AB471" s="300"/>
    </row>
    <row r="472" spans="1:781" customFormat="1" ht="15" customHeight="1" x14ac:dyDescent="0.3">
      <c r="B472" s="270"/>
      <c r="C472" s="313"/>
      <c r="D472" s="291" t="s">
        <v>1223</v>
      </c>
      <c r="E472" s="65">
        <f>E462</f>
        <v>0</v>
      </c>
      <c r="F472" s="65">
        <f>F462</f>
        <v>1</v>
      </c>
      <c r="G472" s="65">
        <f>G462</f>
        <v>1</v>
      </c>
      <c r="H472" s="65">
        <f>H462</f>
        <v>0</v>
      </c>
      <c r="I472" s="65">
        <f>I462</f>
        <v>0</v>
      </c>
      <c r="J472" s="144">
        <f>SUM(E472:I472)</f>
        <v>2</v>
      </c>
      <c r="K472" s="292">
        <v>11</v>
      </c>
      <c r="L472" s="293">
        <v>2.4</v>
      </c>
      <c r="M472" s="296">
        <v>48</v>
      </c>
      <c r="N472" s="294">
        <v>7725.81</v>
      </c>
      <c r="O472" s="290">
        <v>1910</v>
      </c>
      <c r="P472" s="148"/>
      <c r="Q472" s="219"/>
      <c r="R472" s="214"/>
      <c r="S472" s="298"/>
      <c r="T472" s="299"/>
      <c r="U472" s="299"/>
      <c r="V472" s="299"/>
      <c r="W472" s="299"/>
      <c r="X472" s="299"/>
      <c r="Y472" s="299"/>
      <c r="Z472" s="299"/>
      <c r="AA472" s="299"/>
      <c r="AB472" s="300"/>
    </row>
    <row r="473" spans="1:781" customFormat="1" ht="15" customHeight="1" x14ac:dyDescent="0.3">
      <c r="B473" s="270"/>
      <c r="C473" s="313"/>
      <c r="D473" s="291" t="s">
        <v>1222</v>
      </c>
      <c r="E473" s="65">
        <f>E461</f>
        <v>1</v>
      </c>
      <c r="F473" s="65">
        <f>F461</f>
        <v>0</v>
      </c>
      <c r="G473" s="65">
        <f>G461</f>
        <v>0</v>
      </c>
      <c r="H473" s="65">
        <f>H461</f>
        <v>0</v>
      </c>
      <c r="I473" s="65">
        <f>I461</f>
        <v>0</v>
      </c>
      <c r="J473" s="144">
        <f t="shared" ref="J473:J483" si="96">SUM(E473:I473)</f>
        <v>1</v>
      </c>
      <c r="K473" s="292">
        <v>13.2</v>
      </c>
      <c r="L473" s="293">
        <v>2</v>
      </c>
      <c r="M473" s="296">
        <v>45</v>
      </c>
      <c r="N473" s="294">
        <v>3854.52</v>
      </c>
      <c r="O473" s="290">
        <v>1920</v>
      </c>
      <c r="P473" s="148"/>
      <c r="Q473" s="219"/>
      <c r="R473" s="214"/>
      <c r="S473" s="298"/>
      <c r="T473" s="299"/>
      <c r="U473" s="299"/>
      <c r="V473" s="299"/>
      <c r="W473" s="299"/>
      <c r="X473" s="299"/>
      <c r="Y473" s="299"/>
      <c r="Z473" s="299"/>
      <c r="AA473" s="299"/>
      <c r="AB473" s="300"/>
    </row>
    <row r="474" spans="1:781" customFormat="1" ht="15" customHeight="1" x14ac:dyDescent="0.3">
      <c r="B474" s="270"/>
      <c r="C474" s="269"/>
      <c r="D474" s="291" t="s">
        <v>1221</v>
      </c>
      <c r="E474" s="65">
        <f>E460</f>
        <v>1</v>
      </c>
      <c r="F474" s="65">
        <f>F460</f>
        <v>2</v>
      </c>
      <c r="G474" s="65">
        <f>G460</f>
        <v>1</v>
      </c>
      <c r="H474" s="65">
        <f>H460</f>
        <v>0</v>
      </c>
      <c r="I474" s="65">
        <f>I460</f>
        <v>0</v>
      </c>
      <c r="J474" s="144">
        <f t="shared" si="96"/>
        <v>4</v>
      </c>
      <c r="K474" s="292">
        <v>15.9</v>
      </c>
      <c r="L474" s="293">
        <v>1.8</v>
      </c>
      <c r="M474" s="296">
        <v>38</v>
      </c>
      <c r="N474" s="294">
        <v>3150.1800000000003</v>
      </c>
      <c r="O474" s="290">
        <v>1930</v>
      </c>
      <c r="P474" s="148"/>
      <c r="Q474" s="219"/>
      <c r="R474" s="214"/>
      <c r="S474" s="298"/>
      <c r="T474" s="299"/>
      <c r="U474" s="299"/>
      <c r="V474" s="299"/>
      <c r="W474" s="299"/>
      <c r="X474" s="299"/>
      <c r="Y474" s="299"/>
      <c r="Z474" s="299"/>
      <c r="AA474" s="299"/>
      <c r="AB474" s="300"/>
    </row>
    <row r="475" spans="1:781" customFormat="1" ht="15" customHeight="1" x14ac:dyDescent="0.3">
      <c r="B475" s="270"/>
      <c r="C475" s="269"/>
      <c r="D475" s="291" t="s">
        <v>1220</v>
      </c>
      <c r="E475" s="65">
        <f>E459</f>
        <v>1</v>
      </c>
      <c r="F475" s="65">
        <f>F459</f>
        <v>1</v>
      </c>
      <c r="G475" s="65">
        <f>G459</f>
        <v>5</v>
      </c>
      <c r="H475" s="65">
        <f>H459</f>
        <v>0</v>
      </c>
      <c r="I475" s="65">
        <f>I459</f>
        <v>1</v>
      </c>
      <c r="J475" s="144">
        <f t="shared" si="96"/>
        <v>8</v>
      </c>
      <c r="K475" s="292">
        <v>22.9</v>
      </c>
      <c r="L475" s="293">
        <v>1.75</v>
      </c>
      <c r="M475" s="296">
        <v>35</v>
      </c>
      <c r="N475" s="294">
        <v>3632.6400000000003</v>
      </c>
      <c r="O475" s="290">
        <v>1940</v>
      </c>
      <c r="P475" s="148"/>
      <c r="Q475" s="219"/>
      <c r="R475" s="214"/>
      <c r="S475" s="298"/>
      <c r="T475" s="299"/>
      <c r="U475" s="299"/>
      <c r="V475" s="299"/>
      <c r="W475" s="299"/>
      <c r="X475" s="299"/>
      <c r="Y475" s="299"/>
      <c r="Z475" s="299"/>
      <c r="AA475" s="299"/>
      <c r="AB475" s="300"/>
    </row>
    <row r="476" spans="1:781" customFormat="1" ht="15" customHeight="1" x14ac:dyDescent="0.3">
      <c r="B476" s="270"/>
      <c r="C476" s="269"/>
      <c r="D476" s="291" t="s">
        <v>1219</v>
      </c>
      <c r="E476" s="65">
        <f>E458</f>
        <v>0</v>
      </c>
      <c r="F476" s="65">
        <f>F458</f>
        <v>3</v>
      </c>
      <c r="G476" s="65">
        <f>G458</f>
        <v>7</v>
      </c>
      <c r="H476" s="65">
        <f>H458</f>
        <v>0</v>
      </c>
      <c r="I476" s="65">
        <f>I458</f>
        <v>0</v>
      </c>
      <c r="J476" s="144">
        <f t="shared" si="96"/>
        <v>10</v>
      </c>
      <c r="K476" s="292">
        <v>28.7</v>
      </c>
      <c r="L476" s="293">
        <v>1.6</v>
      </c>
      <c r="M476" s="296">
        <v>48</v>
      </c>
      <c r="N476" s="294">
        <v>5076.1500000000005</v>
      </c>
      <c r="O476" s="290">
        <v>1950</v>
      </c>
      <c r="P476" s="148"/>
      <c r="Q476" s="219"/>
      <c r="R476" s="214"/>
      <c r="S476" s="298"/>
      <c r="T476" s="299"/>
      <c r="U476" s="299"/>
      <c r="V476" s="299"/>
      <c r="W476" s="299"/>
      <c r="X476" s="299"/>
      <c r="Y476" s="299"/>
      <c r="Z476" s="299"/>
      <c r="AA476" s="299"/>
      <c r="AB476" s="300"/>
    </row>
    <row r="477" spans="1:781" customFormat="1" ht="15" customHeight="1" x14ac:dyDescent="0.3">
      <c r="B477" s="270"/>
      <c r="C477" s="269"/>
      <c r="D477" s="291" t="s">
        <v>1217</v>
      </c>
      <c r="E477" s="65">
        <f>E457</f>
        <v>6</v>
      </c>
      <c r="F477" s="65">
        <f>F457</f>
        <v>7</v>
      </c>
      <c r="G477" s="65">
        <f>G457</f>
        <v>43</v>
      </c>
      <c r="H477" s="65">
        <f>H457</f>
        <v>2</v>
      </c>
      <c r="I477" s="65">
        <f>I457</f>
        <v>1</v>
      </c>
      <c r="J477" s="144">
        <f t="shared" si="96"/>
        <v>59</v>
      </c>
      <c r="K477" s="292">
        <v>45.4</v>
      </c>
      <c r="L477" s="293">
        <v>1.75</v>
      </c>
      <c r="M477" s="296">
        <v>55</v>
      </c>
      <c r="N477" s="294">
        <v>5112.2700000000004</v>
      </c>
      <c r="O477" s="290">
        <v>1960</v>
      </c>
      <c r="P477" s="148"/>
      <c r="Q477" s="219"/>
      <c r="R477" s="214"/>
      <c r="S477" s="298"/>
      <c r="T477" s="299"/>
      <c r="U477" s="299"/>
      <c r="V477" s="299"/>
      <c r="W477" s="299"/>
      <c r="X477" s="299"/>
      <c r="Y477" s="299"/>
      <c r="Z477" s="299"/>
      <c r="AA477" s="299"/>
      <c r="AB477" s="300"/>
    </row>
    <row r="478" spans="1:781" customFormat="1" ht="15" customHeight="1" x14ac:dyDescent="0.3">
      <c r="B478" s="270"/>
      <c r="C478" s="269"/>
      <c r="D478" s="291" t="s">
        <v>1215</v>
      </c>
      <c r="E478" s="65">
        <f>E456</f>
        <v>7</v>
      </c>
      <c r="F478" s="65">
        <f>F456</f>
        <v>10</v>
      </c>
      <c r="G478" s="65">
        <f>G456</f>
        <v>41</v>
      </c>
      <c r="H478" s="65">
        <f>H456</f>
        <v>4</v>
      </c>
      <c r="I478" s="65">
        <f>I456</f>
        <v>0</v>
      </c>
      <c r="J478" s="144">
        <f t="shared" si="96"/>
        <v>62</v>
      </c>
      <c r="K478" s="292">
        <v>68.5</v>
      </c>
      <c r="L478" s="293">
        <v>1.6</v>
      </c>
      <c r="M478" s="296">
        <v>38</v>
      </c>
      <c r="N478" s="294">
        <v>5895.3</v>
      </c>
      <c r="O478" s="290">
        <v>1970</v>
      </c>
      <c r="P478" s="148"/>
      <c r="Q478" s="219"/>
      <c r="R478" s="214"/>
      <c r="S478" s="298"/>
      <c r="T478" s="299"/>
      <c r="U478" s="299"/>
      <c r="V478" s="299"/>
      <c r="W478" s="299"/>
      <c r="X478" s="299"/>
      <c r="Y478" s="299"/>
      <c r="Z478" s="299"/>
      <c r="AA478" s="299"/>
      <c r="AB478" s="300"/>
    </row>
    <row r="479" spans="1:781" customFormat="1" ht="15" customHeight="1" x14ac:dyDescent="0.3">
      <c r="B479" s="270"/>
      <c r="C479" s="269"/>
      <c r="D479" s="291" t="s">
        <v>1213</v>
      </c>
      <c r="E479" s="65">
        <f>E455</f>
        <v>6</v>
      </c>
      <c r="F479" s="65">
        <f>F455</f>
        <v>10</v>
      </c>
      <c r="G479" s="65">
        <f>G455</f>
        <v>39</v>
      </c>
      <c r="H479" s="65">
        <f>H455</f>
        <v>5</v>
      </c>
      <c r="I479" s="65">
        <f>I455</f>
        <v>0</v>
      </c>
      <c r="J479" s="144">
        <f t="shared" si="96"/>
        <v>60</v>
      </c>
      <c r="K479" s="292">
        <v>89</v>
      </c>
      <c r="L479" s="293">
        <v>1.5</v>
      </c>
      <c r="M479" s="296">
        <v>20</v>
      </c>
      <c r="N479" s="294">
        <v>3871.29</v>
      </c>
      <c r="O479" s="290">
        <v>1980</v>
      </c>
      <c r="P479" s="148"/>
      <c r="Q479" s="219"/>
      <c r="R479" s="214"/>
      <c r="S479" s="298"/>
      <c r="T479" s="299"/>
      <c r="U479" s="299"/>
      <c r="V479" s="299"/>
      <c r="W479" s="299"/>
      <c r="X479" s="299"/>
      <c r="Y479" s="299"/>
      <c r="Z479" s="299"/>
      <c r="AA479" s="299"/>
      <c r="AB479" s="300"/>
    </row>
    <row r="480" spans="1:781" customFormat="1" ht="15" customHeight="1" x14ac:dyDescent="0.3">
      <c r="B480" s="270"/>
      <c r="C480" s="269"/>
      <c r="D480" s="291" t="s">
        <v>1211</v>
      </c>
      <c r="E480" s="65">
        <f>E454</f>
        <v>9</v>
      </c>
      <c r="F480" s="65">
        <f>F454</f>
        <v>15</v>
      </c>
      <c r="G480" s="65">
        <f>G454</f>
        <v>27</v>
      </c>
      <c r="H480" s="65">
        <f>H454</f>
        <v>2</v>
      </c>
      <c r="I480" s="65">
        <f>I454</f>
        <v>0</v>
      </c>
      <c r="J480" s="144">
        <f t="shared" si="96"/>
        <v>53</v>
      </c>
      <c r="K480" s="292">
        <v>104.4</v>
      </c>
      <c r="L480" s="293">
        <v>1.5</v>
      </c>
      <c r="M480" s="296">
        <v>15</v>
      </c>
      <c r="N480" s="294">
        <v>3292.08</v>
      </c>
      <c r="O480" s="290">
        <v>1990</v>
      </c>
      <c r="P480" s="148"/>
      <c r="Q480" s="219"/>
      <c r="R480" s="214"/>
      <c r="S480" s="298"/>
      <c r="T480" s="299"/>
      <c r="U480" s="299"/>
      <c r="V480" s="299"/>
      <c r="W480" s="299"/>
      <c r="X480" s="299"/>
      <c r="Y480" s="299"/>
      <c r="Z480" s="299"/>
      <c r="AA480" s="299"/>
      <c r="AB480" s="300"/>
    </row>
    <row r="481" spans="2:28" customFormat="1" ht="15" customHeight="1" x14ac:dyDescent="0.3">
      <c r="B481" s="270"/>
      <c r="C481" s="269"/>
      <c r="D481" s="291" t="s">
        <v>1210</v>
      </c>
      <c r="E481" s="65">
        <f>E453</f>
        <v>12</v>
      </c>
      <c r="F481" s="65">
        <f>F453</f>
        <v>11</v>
      </c>
      <c r="G481" s="65">
        <f>G453</f>
        <v>10</v>
      </c>
      <c r="H481" s="65">
        <f>H453</f>
        <v>4</v>
      </c>
      <c r="I481" s="65">
        <f>I453</f>
        <v>0</v>
      </c>
      <c r="J481" s="144">
        <f t="shared" si="96"/>
        <v>37</v>
      </c>
      <c r="K481" s="292">
        <v>146.19999999999999</v>
      </c>
      <c r="L481" s="293">
        <v>1.07</v>
      </c>
      <c r="M481" s="296">
        <v>20</v>
      </c>
      <c r="N481" s="294">
        <v>4255.71</v>
      </c>
      <c r="O481" s="290">
        <v>2000</v>
      </c>
      <c r="P481" s="148"/>
      <c r="Q481" s="219"/>
      <c r="R481" s="214"/>
      <c r="S481" s="298"/>
      <c r="T481" s="299"/>
      <c r="U481" s="299"/>
      <c r="V481" s="299"/>
      <c r="W481" s="299"/>
      <c r="X481" s="299"/>
      <c r="Y481" s="299"/>
      <c r="Z481" s="299"/>
      <c r="AA481" s="299"/>
      <c r="AB481" s="300"/>
    </row>
    <row r="482" spans="2:28" customFormat="1" ht="15" customHeight="1" x14ac:dyDescent="0.3">
      <c r="B482" s="270"/>
      <c r="C482" s="269"/>
      <c r="D482" s="291" t="s">
        <v>1207</v>
      </c>
      <c r="E482" s="65">
        <f>E452</f>
        <v>12</v>
      </c>
      <c r="F482" s="65">
        <f>F452</f>
        <v>14</v>
      </c>
      <c r="G482" s="65">
        <f>G452</f>
        <v>30</v>
      </c>
      <c r="H482" s="65">
        <f>H452</f>
        <v>5</v>
      </c>
      <c r="I482" s="65">
        <f>I452</f>
        <v>6</v>
      </c>
      <c r="J482" s="144">
        <f t="shared" si="96"/>
        <v>67</v>
      </c>
      <c r="K482" s="292"/>
      <c r="L482" s="293"/>
      <c r="M482" s="296"/>
      <c r="N482" s="294"/>
      <c r="O482" s="290">
        <v>2010</v>
      </c>
      <c r="P482" s="148"/>
      <c r="Q482" s="219"/>
      <c r="R482" s="214"/>
      <c r="S482" s="298"/>
      <c r="T482" s="299"/>
      <c r="U482" s="299"/>
      <c r="V482" s="299"/>
      <c r="W482" s="299"/>
      <c r="X482" s="299"/>
      <c r="Y482" s="299"/>
      <c r="Z482" s="299"/>
      <c r="AA482" s="299"/>
      <c r="AB482" s="300"/>
    </row>
    <row r="483" spans="2:28" customFormat="1" ht="15" customHeight="1" x14ac:dyDescent="0.3">
      <c r="B483" s="270"/>
      <c r="C483" s="269"/>
      <c r="D483" s="291" t="s">
        <v>1206</v>
      </c>
      <c r="E483" s="65">
        <f>E451</f>
        <v>7</v>
      </c>
      <c r="F483" s="65">
        <f t="shared" ref="F483:I483" si="97">F451</f>
        <v>6</v>
      </c>
      <c r="G483" s="65">
        <f t="shared" si="97"/>
        <v>14</v>
      </c>
      <c r="H483" s="65">
        <f t="shared" si="97"/>
        <v>3</v>
      </c>
      <c r="I483" s="65">
        <f t="shared" si="97"/>
        <v>6</v>
      </c>
      <c r="J483" s="144">
        <f t="shared" si="96"/>
        <v>36</v>
      </c>
      <c r="K483" s="292"/>
      <c r="L483" s="293"/>
      <c r="M483" s="296"/>
      <c r="N483" s="294"/>
      <c r="O483" s="290">
        <v>2020</v>
      </c>
      <c r="P483" s="148"/>
      <c r="Q483" s="219"/>
      <c r="R483" s="214"/>
      <c r="S483" s="298"/>
      <c r="T483" s="299"/>
      <c r="U483" s="299"/>
      <c r="V483" s="299"/>
      <c r="W483" s="299"/>
      <c r="X483" s="299"/>
      <c r="Y483" s="299"/>
      <c r="Z483" s="299"/>
      <c r="AA483" s="299"/>
      <c r="AB483" s="300"/>
    </row>
    <row r="484" spans="2:28" customFormat="1" ht="15" customHeight="1" x14ac:dyDescent="0.3">
      <c r="B484" s="270"/>
      <c r="C484" s="269"/>
      <c r="D484" s="302"/>
      <c r="E484" s="65" t="s">
        <v>1100</v>
      </c>
      <c r="F484" s="65" t="s">
        <v>1100</v>
      </c>
      <c r="G484" s="65" t="s">
        <v>1100</v>
      </c>
      <c r="H484" s="65" t="s">
        <v>1100</v>
      </c>
      <c r="I484" s="65" t="s">
        <v>1100</v>
      </c>
      <c r="J484" s="144" t="s">
        <v>1100</v>
      </c>
      <c r="K484" s="290"/>
      <c r="L484" s="303"/>
      <c r="M484" s="147"/>
      <c r="N484" s="303"/>
      <c r="O484" s="290">
        <v>2030</v>
      </c>
      <c r="P484" s="148"/>
      <c r="Q484" s="219"/>
      <c r="R484" s="214"/>
      <c r="S484" s="298"/>
      <c r="T484" s="299"/>
      <c r="U484" s="299"/>
      <c r="V484" s="299"/>
      <c r="W484" s="299"/>
      <c r="X484" s="299"/>
      <c r="Y484" s="299"/>
      <c r="Z484" s="299"/>
      <c r="AA484" s="299"/>
      <c r="AB484" s="300"/>
    </row>
    <row r="485" spans="2:28" customFormat="1" ht="15" customHeight="1" x14ac:dyDescent="0.3">
      <c r="B485" s="270"/>
      <c r="C485" s="269"/>
      <c r="D485" s="305"/>
      <c r="E485" s="65">
        <f>SUM(E471:E484)</f>
        <v>62</v>
      </c>
      <c r="F485" s="65">
        <f>SUM(F471:F484)</f>
        <v>80</v>
      </c>
      <c r="G485" s="65">
        <f>SUM(G471:G484)</f>
        <v>218</v>
      </c>
      <c r="H485" s="65">
        <f>SUM(H471:H484)</f>
        <v>25</v>
      </c>
      <c r="I485" s="65">
        <f>SUM(I471:I484)</f>
        <v>14</v>
      </c>
      <c r="J485" s="65">
        <f>SUM(E485:I485)</f>
        <v>399</v>
      </c>
      <c r="K485" s="290"/>
      <c r="L485" s="303"/>
      <c r="M485" s="147"/>
      <c r="N485" s="146"/>
      <c r="O485" s="290"/>
      <c r="P485" s="148"/>
      <c r="Q485" s="219"/>
      <c r="R485" s="315"/>
      <c r="S485" s="298"/>
      <c r="T485" s="299"/>
      <c r="U485" s="299"/>
      <c r="V485" s="299"/>
      <c r="W485" s="299"/>
      <c r="X485" s="299"/>
      <c r="Y485" s="299"/>
      <c r="Z485" s="299"/>
      <c r="AA485" s="299"/>
      <c r="AB485" s="300"/>
    </row>
    <row r="486" spans="2:28" customFormat="1" ht="15" customHeight="1" x14ac:dyDescent="0.3">
      <c r="B486" s="270"/>
      <c r="C486" s="269"/>
      <c r="D486" s="144"/>
      <c r="E486" s="144"/>
      <c r="F486" s="144"/>
      <c r="G486" s="145"/>
      <c r="H486" s="144"/>
      <c r="I486" s="142"/>
      <c r="J486" s="316">
        <f>SUM(J470:J484)</f>
        <v>399</v>
      </c>
      <c r="K486" s="144"/>
      <c r="L486" s="142"/>
      <c r="M486" s="317"/>
      <c r="N486" s="290"/>
      <c r="O486" s="147"/>
      <c r="P486" s="148"/>
      <c r="Q486" s="219"/>
      <c r="R486" s="318" t="s">
        <v>1227</v>
      </c>
      <c r="S486" s="298"/>
      <c r="T486" s="299"/>
      <c r="U486" s="299"/>
      <c r="V486" s="299"/>
      <c r="W486" s="299"/>
      <c r="X486" s="299"/>
      <c r="Y486" s="299"/>
      <c r="Z486" s="299"/>
      <c r="AA486" s="299"/>
      <c r="AB486" s="300"/>
    </row>
    <row r="487" spans="2:28" customFormat="1" ht="15" customHeight="1" x14ac:dyDescent="0.3">
      <c r="B487" s="212"/>
      <c r="C487" s="269"/>
      <c r="D487" s="319"/>
      <c r="E487" s="319"/>
      <c r="F487" s="319"/>
      <c r="G487" s="319"/>
      <c r="H487" s="319"/>
      <c r="I487" s="320"/>
      <c r="J487" s="321"/>
      <c r="K487" s="319"/>
      <c r="L487" s="319"/>
      <c r="M487" s="319"/>
      <c r="N487" s="319"/>
      <c r="O487" s="319"/>
      <c r="P487" s="269"/>
      <c r="Q487" s="219"/>
      <c r="R487" s="322" t="s">
        <v>1228</v>
      </c>
      <c r="S487" s="311"/>
      <c r="T487" s="312"/>
      <c r="U487" s="312"/>
      <c r="V487" s="299"/>
      <c r="W487" s="299"/>
      <c r="X487" s="299"/>
      <c r="Y487" s="299"/>
      <c r="Z487" s="299"/>
      <c r="AA487" s="299"/>
      <c r="AB487" s="300"/>
    </row>
    <row r="488" spans="2:28" customFormat="1" x14ac:dyDescent="0.3">
      <c r="B488" s="212"/>
      <c r="C488" s="269"/>
      <c r="D488" s="269"/>
      <c r="E488" s="269"/>
      <c r="F488" s="269"/>
      <c r="G488" s="269"/>
      <c r="H488" s="269"/>
      <c r="I488" s="269"/>
      <c r="J488" s="269"/>
      <c r="K488" s="269"/>
      <c r="L488" s="269"/>
      <c r="M488" s="269"/>
      <c r="N488" s="269"/>
      <c r="O488" s="269"/>
      <c r="P488" s="269"/>
      <c r="Q488" s="219"/>
      <c r="R488" s="311"/>
      <c r="S488" s="311"/>
      <c r="T488" s="312"/>
      <c r="U488" s="312"/>
      <c r="V488" s="299"/>
      <c r="W488" s="299"/>
      <c r="X488" s="299"/>
      <c r="Y488" s="299"/>
      <c r="Z488" s="299"/>
      <c r="AA488" s="299"/>
      <c r="AB488" s="300"/>
    </row>
    <row r="489" spans="2:28" customFormat="1" ht="15" customHeight="1" x14ac:dyDescent="0.3">
      <c r="B489" s="212"/>
      <c r="C489" s="269"/>
      <c r="D489" s="323"/>
      <c r="E489" s="323"/>
      <c r="F489" s="323"/>
      <c r="G489" s="323" t="s">
        <v>1229</v>
      </c>
      <c r="H489" s="324"/>
      <c r="I489" s="324"/>
      <c r="J489" s="325"/>
      <c r="K489" s="273"/>
      <c r="L489" s="273"/>
      <c r="M489" s="273"/>
      <c r="N489" s="273"/>
      <c r="O489" s="273"/>
      <c r="P489" s="273"/>
      <c r="Q489" s="219"/>
      <c r="R489" s="326" t="s">
        <v>1230</v>
      </c>
      <c r="S489" s="311"/>
      <c r="T489" s="327">
        <v>20.6</v>
      </c>
      <c r="U489" s="312"/>
      <c r="V489" s="299"/>
      <c r="W489" s="299"/>
      <c r="X489" s="299"/>
      <c r="Y489" s="299"/>
      <c r="Z489" s="299"/>
      <c r="AA489" s="299"/>
      <c r="AB489" s="300"/>
    </row>
    <row r="490" spans="2:28" customFormat="1" ht="24" x14ac:dyDescent="0.3">
      <c r="B490" s="212"/>
      <c r="C490" s="269"/>
      <c r="D490" s="328"/>
      <c r="E490" s="277" t="s">
        <v>1190</v>
      </c>
      <c r="F490" s="277" t="s">
        <v>1191</v>
      </c>
      <c r="G490" s="277" t="s">
        <v>1192</v>
      </c>
      <c r="H490" s="277" t="s">
        <v>1193</v>
      </c>
      <c r="I490" s="278" t="s">
        <v>1194</v>
      </c>
      <c r="J490" s="279" t="s">
        <v>1195</v>
      </c>
      <c r="K490" s="280" t="s">
        <v>1196</v>
      </c>
      <c r="L490" s="281" t="s">
        <v>1197</v>
      </c>
      <c r="M490" s="281" t="s">
        <v>1198</v>
      </c>
      <c r="N490" s="281" t="s">
        <v>1199</v>
      </c>
      <c r="O490" s="282" t="s">
        <v>1200</v>
      </c>
      <c r="P490" s="283" t="s">
        <v>1201</v>
      </c>
      <c r="Q490" s="219"/>
      <c r="R490" s="326"/>
      <c r="S490" s="311"/>
      <c r="T490" s="312"/>
      <c r="U490" s="312"/>
      <c r="V490" s="299"/>
      <c r="W490" s="299"/>
      <c r="X490" s="299"/>
      <c r="Y490" s="299"/>
      <c r="Z490" s="299"/>
      <c r="AA490" s="299"/>
      <c r="AB490" s="300"/>
    </row>
    <row r="491" spans="2:28" customFormat="1" ht="15" customHeight="1" x14ac:dyDescent="0.3">
      <c r="B491" s="212"/>
      <c r="C491" s="269"/>
      <c r="D491" s="284"/>
      <c r="E491" s="285">
        <v>1</v>
      </c>
      <c r="F491" s="286">
        <v>2</v>
      </c>
      <c r="G491" s="287">
        <v>3</v>
      </c>
      <c r="H491" s="288">
        <v>4</v>
      </c>
      <c r="I491" s="188">
        <v>5</v>
      </c>
      <c r="J491" s="144"/>
      <c r="K491" s="289"/>
      <c r="L491" s="145"/>
      <c r="M491" s="144"/>
      <c r="N491" s="145"/>
      <c r="O491" s="290"/>
      <c r="P491" s="148"/>
      <c r="Q491" s="219"/>
      <c r="R491" s="329" t="s">
        <v>1231</v>
      </c>
      <c r="S491" s="311"/>
      <c r="T491" s="330">
        <f>T489/1.6</f>
        <v>12.875</v>
      </c>
      <c r="U491" s="312"/>
      <c r="V491" s="299"/>
      <c r="W491" s="299"/>
      <c r="X491" s="299"/>
      <c r="Y491" s="299"/>
      <c r="Z491" s="299"/>
      <c r="AA491" s="299"/>
      <c r="AB491" s="300"/>
    </row>
    <row r="492" spans="2:28" customFormat="1" ht="15" customHeight="1" x14ac:dyDescent="0.3">
      <c r="B492" s="212"/>
      <c r="C492" s="269"/>
      <c r="D492" s="291" t="s">
        <v>1232</v>
      </c>
      <c r="E492" s="65" t="s">
        <v>473</v>
      </c>
      <c r="F492" s="65" t="s">
        <v>473</v>
      </c>
      <c r="G492" s="65" t="s">
        <v>473</v>
      </c>
      <c r="H492" s="65" t="s">
        <v>473</v>
      </c>
      <c r="I492" s="65"/>
      <c r="J492" s="144" t="s">
        <v>473</v>
      </c>
      <c r="K492" s="314"/>
      <c r="L492" s="145"/>
      <c r="M492" s="144"/>
      <c r="N492" s="145"/>
      <c r="O492" s="290"/>
      <c r="P492" s="148"/>
      <c r="Q492" s="219"/>
      <c r="R492" s="329"/>
      <c r="S492" s="311"/>
      <c r="T492" s="312"/>
      <c r="U492" s="312"/>
      <c r="V492" s="299"/>
      <c r="W492" s="299"/>
      <c r="X492" s="299"/>
      <c r="Y492" s="299"/>
      <c r="Z492" s="299"/>
      <c r="AA492" s="299"/>
      <c r="AB492" s="300"/>
    </row>
    <row r="493" spans="2:28" customFormat="1" ht="15" customHeight="1" x14ac:dyDescent="0.3">
      <c r="B493" s="212"/>
      <c r="C493" s="269"/>
      <c r="D493" s="291" t="s">
        <v>1233</v>
      </c>
      <c r="E493" s="65">
        <f>SUMIF(A402:A403,"=1")/1</f>
        <v>0</v>
      </c>
      <c r="F493" s="65">
        <f>SUMIF(A402:A403,"=2")/2</f>
        <v>1</v>
      </c>
      <c r="G493" s="65">
        <f>SUMIF(A402:A403,"=3")/3</f>
        <v>1</v>
      </c>
      <c r="H493" s="65">
        <f>SUMIF(A402:A403,"=4")/4</f>
        <v>0</v>
      </c>
      <c r="I493" s="65">
        <f>SUMIF(A402:A403,"=5")/5</f>
        <v>0</v>
      </c>
      <c r="J493" s="144">
        <f>SUM(E493:I493)</f>
        <v>2</v>
      </c>
      <c r="K493" s="292"/>
      <c r="L493" s="293"/>
      <c r="M493" s="296"/>
      <c r="N493" s="294"/>
      <c r="O493" s="290">
        <v>1915</v>
      </c>
      <c r="P493" s="148"/>
      <c r="Q493" s="219"/>
      <c r="R493" s="299"/>
      <c r="S493" s="299"/>
      <c r="T493" s="299"/>
      <c r="U493" s="299"/>
      <c r="V493" s="299"/>
      <c r="W493" s="299"/>
      <c r="X493" s="299"/>
      <c r="Y493" s="299"/>
      <c r="Z493" s="299"/>
      <c r="AA493" s="299"/>
      <c r="AB493" s="300"/>
    </row>
    <row r="494" spans="2:28" customFormat="1" ht="15" customHeight="1" x14ac:dyDescent="0.3">
      <c r="B494" s="212"/>
      <c r="C494" s="269"/>
      <c r="D494" s="291" t="s">
        <v>1234</v>
      </c>
      <c r="E494" s="65" t="s">
        <v>473</v>
      </c>
      <c r="F494" s="65" t="s">
        <v>473</v>
      </c>
      <c r="G494" s="65" t="s">
        <v>473</v>
      </c>
      <c r="H494" s="65" t="s">
        <v>473</v>
      </c>
      <c r="I494" s="65" t="s">
        <v>473</v>
      </c>
      <c r="J494" s="144">
        <f t="shared" ref="J494:J515" si="98">SUM(E494:I494)</f>
        <v>0</v>
      </c>
      <c r="K494" s="292"/>
      <c r="L494" s="293"/>
      <c r="M494" s="296"/>
      <c r="N494" s="294"/>
      <c r="O494" s="290">
        <v>1920</v>
      </c>
      <c r="P494" s="148"/>
      <c r="Q494" s="219"/>
      <c r="R494" s="299"/>
      <c r="S494" s="299"/>
      <c r="T494" s="299"/>
      <c r="U494" s="299"/>
      <c r="V494" s="299"/>
      <c r="W494" s="299"/>
      <c r="X494" s="299"/>
      <c r="Y494" s="299"/>
      <c r="Z494" s="299"/>
      <c r="AA494" s="299"/>
      <c r="AB494" s="300"/>
    </row>
    <row r="495" spans="2:28" customFormat="1" ht="15" customHeight="1" x14ac:dyDescent="0.3">
      <c r="B495" s="212"/>
      <c r="C495" s="269"/>
      <c r="D495" s="291" t="s">
        <v>1235</v>
      </c>
      <c r="E495" s="65">
        <f>SUMIF(A401,"=1")/1</f>
        <v>1</v>
      </c>
      <c r="F495" s="65">
        <f>SUMIF(A401,"=2")/2</f>
        <v>0</v>
      </c>
      <c r="G495" s="65">
        <f>SUMIF(A401,"=3")/3</f>
        <v>0</v>
      </c>
      <c r="H495" s="65">
        <f>SUMIF(A401,"=4")/4</f>
        <v>0</v>
      </c>
      <c r="I495" s="65">
        <f>SUMIF(A401,"=5")/5</f>
        <v>0</v>
      </c>
      <c r="J495" s="144">
        <f t="shared" si="98"/>
        <v>1</v>
      </c>
      <c r="K495" s="292"/>
      <c r="L495" s="293"/>
      <c r="M495" s="296"/>
      <c r="N495" s="294"/>
      <c r="O495" s="290">
        <v>1925</v>
      </c>
      <c r="P495" s="148"/>
      <c r="Q495" s="219"/>
      <c r="R495" s="329"/>
      <c r="S495" s="311"/>
      <c r="T495" s="312"/>
      <c r="U495" s="299"/>
      <c r="V495" s="299"/>
      <c r="W495" s="299"/>
      <c r="X495" s="299"/>
      <c r="Y495" s="299"/>
      <c r="Z495" s="299"/>
      <c r="AA495" s="299"/>
      <c r="AB495" s="300"/>
    </row>
    <row r="496" spans="2:28" customFormat="1" ht="15" customHeight="1" x14ac:dyDescent="0.3">
      <c r="B496" s="212"/>
      <c r="C496" s="269"/>
      <c r="D496" s="291" t="s">
        <v>1236</v>
      </c>
      <c r="E496" s="65" t="s">
        <v>473</v>
      </c>
      <c r="F496" s="65" t="s">
        <v>473</v>
      </c>
      <c r="G496" s="65" t="s">
        <v>473</v>
      </c>
      <c r="H496" s="65" t="s">
        <v>473</v>
      </c>
      <c r="I496" s="65" t="s">
        <v>473</v>
      </c>
      <c r="J496" s="144">
        <f t="shared" si="98"/>
        <v>0</v>
      </c>
      <c r="K496" s="292"/>
      <c r="L496" s="293"/>
      <c r="M496" s="296"/>
      <c r="N496" s="294"/>
      <c r="O496" s="290">
        <v>1930</v>
      </c>
      <c r="P496" s="148"/>
      <c r="Q496" s="219"/>
      <c r="R496" s="322" t="s">
        <v>1237</v>
      </c>
      <c r="S496" s="311"/>
      <c r="T496" s="312"/>
      <c r="U496" s="299"/>
      <c r="V496" s="299"/>
      <c r="W496" s="299"/>
      <c r="X496" s="299"/>
      <c r="Y496" s="299"/>
      <c r="Z496" s="299"/>
      <c r="AA496" s="299"/>
      <c r="AB496" s="300"/>
    </row>
    <row r="497" spans="2:28" customFormat="1" ht="15" customHeight="1" x14ac:dyDescent="0.3">
      <c r="B497" s="212"/>
      <c r="C497" s="269"/>
      <c r="D497" s="291" t="s">
        <v>1238</v>
      </c>
      <c r="E497" s="65">
        <f>SUMIF(A397:A400,"=1")/1</f>
        <v>1</v>
      </c>
      <c r="F497" s="65">
        <f>SUMIF(A397:A400,"=2")/2</f>
        <v>2</v>
      </c>
      <c r="G497" s="65">
        <f>SUMIF(A397:A400,"=3")/3</f>
        <v>1</v>
      </c>
      <c r="H497" s="65">
        <f>SUMIF(A397:A400,"=4")/4</f>
        <v>0</v>
      </c>
      <c r="I497" s="65">
        <f>SUMIF(A397:A400,"=5")/5</f>
        <v>0</v>
      </c>
      <c r="J497" s="144">
        <f t="shared" si="98"/>
        <v>4</v>
      </c>
      <c r="K497" s="292"/>
      <c r="L497" s="293"/>
      <c r="M497" s="296"/>
      <c r="N497" s="294"/>
      <c r="O497" s="290">
        <v>1935</v>
      </c>
      <c r="P497" s="148"/>
      <c r="Q497" s="219"/>
      <c r="R497" s="331" t="s">
        <v>1239</v>
      </c>
      <c r="S497" s="311"/>
      <c r="T497" s="312"/>
      <c r="U497" s="299"/>
      <c r="V497" s="299"/>
      <c r="W497" s="299"/>
      <c r="X497" s="299"/>
      <c r="Y497" s="299"/>
      <c r="Z497" s="299"/>
      <c r="AA497" s="299"/>
      <c r="AB497" s="300"/>
    </row>
    <row r="498" spans="2:28" customFormat="1" ht="15" customHeight="1" x14ac:dyDescent="0.3">
      <c r="B498" s="212"/>
      <c r="C498" s="269"/>
      <c r="D498" s="291" t="s">
        <v>1240</v>
      </c>
      <c r="E498" s="65">
        <f>SUMIF(A391:A396,"=1")/1</f>
        <v>0</v>
      </c>
      <c r="F498" s="65">
        <f>SUMIF(A391:A396,"=2")/2</f>
        <v>0</v>
      </c>
      <c r="G498" s="65">
        <f>SUMIF(A391:A396,"=3")/3</f>
        <v>5</v>
      </c>
      <c r="H498" s="65">
        <f>SUMIF(A391:A396,"=4")/4</f>
        <v>0</v>
      </c>
      <c r="I498" s="65">
        <f>SUMIF(A391:A396,"=5")/5</f>
        <v>1</v>
      </c>
      <c r="J498" s="144">
        <f t="shared" si="98"/>
        <v>6</v>
      </c>
      <c r="K498" s="292"/>
      <c r="L498" s="293"/>
      <c r="M498" s="296"/>
      <c r="N498" s="294"/>
      <c r="O498" s="290">
        <v>1940</v>
      </c>
      <c r="P498" s="148"/>
      <c r="Q498" s="219"/>
      <c r="R498" s="327">
        <v>3000000</v>
      </c>
      <c r="S498" s="311"/>
      <c r="T498" s="312"/>
      <c r="U498" s="299"/>
      <c r="V498" s="299"/>
      <c r="W498" s="299"/>
      <c r="X498" s="299"/>
      <c r="Y498" s="299"/>
      <c r="Z498" s="299"/>
      <c r="AA498" s="299"/>
      <c r="AB498" s="300"/>
    </row>
    <row r="499" spans="2:28" customFormat="1" ht="15" customHeight="1" x14ac:dyDescent="0.3">
      <c r="B499" s="212"/>
      <c r="C499" s="269"/>
      <c r="D499" s="291" t="s">
        <v>1241</v>
      </c>
      <c r="E499" s="65">
        <f>SUMIF(A389:A390,"=1")/1</f>
        <v>1</v>
      </c>
      <c r="F499" s="65">
        <f>SUMIF(A389:A390,"=2")/2</f>
        <v>1</v>
      </c>
      <c r="G499" s="65">
        <f>SUMIF(A389:A390,"=3")/3</f>
        <v>0</v>
      </c>
      <c r="H499" s="65">
        <f>SUMIF(A389:A390,"=4")/4</f>
        <v>0</v>
      </c>
      <c r="I499" s="65">
        <f>SUMIF(A389:A390,"=5")/5</f>
        <v>0</v>
      </c>
      <c r="J499" s="144">
        <f t="shared" si="98"/>
        <v>2</v>
      </c>
      <c r="K499" s="292"/>
      <c r="L499" s="293"/>
      <c r="M499" s="296"/>
      <c r="N499" s="294"/>
      <c r="O499" s="290">
        <v>1945</v>
      </c>
      <c r="P499" s="148"/>
      <c r="Q499" s="219"/>
      <c r="R499" s="331"/>
      <c r="S499" s="311"/>
      <c r="T499" s="312"/>
      <c r="U499" s="299"/>
      <c r="V499" s="299"/>
      <c r="W499" s="299"/>
      <c r="X499" s="299"/>
      <c r="Y499" s="299"/>
      <c r="Z499" s="299"/>
      <c r="AA499" s="299"/>
      <c r="AB499" s="300"/>
    </row>
    <row r="500" spans="2:28" customFormat="1" ht="15" customHeight="1" x14ac:dyDescent="0.3">
      <c r="B500" s="212"/>
      <c r="C500" s="269"/>
      <c r="D500" s="291" t="s">
        <v>1242</v>
      </c>
      <c r="E500" s="65">
        <f>SUMIF(A383:A388,"=1")/1</f>
        <v>0</v>
      </c>
      <c r="F500" s="65">
        <f>SUMIF(A383:A388,"=2")/2</f>
        <v>1</v>
      </c>
      <c r="G500" s="65">
        <f>SUMIF(A383:A388,"=3")/3</f>
        <v>5</v>
      </c>
      <c r="H500" s="65">
        <f>SUMIF(A383:A388,"=4")/4</f>
        <v>0</v>
      </c>
      <c r="I500" s="65">
        <f>SUMIF(A383:A388,"=5")/5</f>
        <v>0</v>
      </c>
      <c r="J500" s="144">
        <f t="shared" si="98"/>
        <v>6</v>
      </c>
      <c r="K500" s="292"/>
      <c r="L500" s="293"/>
      <c r="M500" s="296"/>
      <c r="N500" s="294"/>
      <c r="O500" s="290">
        <v>1950</v>
      </c>
      <c r="P500" s="148"/>
      <c r="Q500" s="219"/>
      <c r="R500" s="332" t="s">
        <v>1243</v>
      </c>
      <c r="S500" s="311"/>
      <c r="T500" s="312"/>
      <c r="U500" s="299"/>
      <c r="V500" s="299"/>
      <c r="W500" s="299"/>
      <c r="X500" s="299"/>
      <c r="Y500" s="299"/>
      <c r="Z500" s="299"/>
      <c r="AA500" s="299"/>
      <c r="AB500" s="300"/>
    </row>
    <row r="501" spans="2:28" customFormat="1" ht="15" customHeight="1" x14ac:dyDescent="0.3">
      <c r="B501" s="212"/>
      <c r="C501" s="269"/>
      <c r="D501" s="291" t="s">
        <v>1244</v>
      </c>
      <c r="E501" s="65">
        <f>SUMIF(A379:A382,"=1")/1</f>
        <v>0</v>
      </c>
      <c r="F501" s="65">
        <f>SUMIF(A379:A382,"=2")/2</f>
        <v>2</v>
      </c>
      <c r="G501" s="65">
        <f>SUMIF(A379:A382,"=3")/3</f>
        <v>2</v>
      </c>
      <c r="H501" s="65">
        <f>SUMIF(A379:A382,"=4")/4</f>
        <v>0</v>
      </c>
      <c r="I501" s="65">
        <f>SUMIF(A379:A382,"=5")/5</f>
        <v>0</v>
      </c>
      <c r="J501" s="144">
        <f t="shared" si="98"/>
        <v>4</v>
      </c>
      <c r="K501" s="292"/>
      <c r="L501" s="293"/>
      <c r="M501" s="296"/>
      <c r="N501" s="294"/>
      <c r="O501" s="290">
        <v>1955</v>
      </c>
      <c r="P501" s="148"/>
      <c r="Q501" s="219"/>
      <c r="R501" s="330">
        <f>R498*0.00378541</f>
        <v>11356.23</v>
      </c>
      <c r="S501" s="311"/>
      <c r="T501" s="312"/>
      <c r="U501" s="299"/>
      <c r="V501" s="299"/>
      <c r="W501" s="299"/>
      <c r="X501" s="299"/>
      <c r="Y501" s="299"/>
      <c r="Z501" s="299"/>
      <c r="AA501" s="299"/>
      <c r="AB501" s="300"/>
    </row>
    <row r="502" spans="2:28" customFormat="1" ht="15" customHeight="1" x14ac:dyDescent="0.3">
      <c r="B502" s="270"/>
      <c r="C502" s="269"/>
      <c r="D502" s="291" t="s">
        <v>1245</v>
      </c>
      <c r="E502" s="65">
        <f>SUMIF(A364:A378,"=1")/1</f>
        <v>2</v>
      </c>
      <c r="F502" s="65">
        <f>SUMIF(A364:A378,"=2")/2</f>
        <v>4</v>
      </c>
      <c r="G502" s="65">
        <f>SUMIF(A364:A378,"=3")/3</f>
        <v>9</v>
      </c>
      <c r="H502" s="65">
        <f>SUMIF(A364:A378,"=4")/4</f>
        <v>0</v>
      </c>
      <c r="I502" s="65">
        <f>SUMIF(A364:A378,"=5")/5</f>
        <v>0</v>
      </c>
      <c r="J502" s="144">
        <f t="shared" si="98"/>
        <v>15</v>
      </c>
      <c r="K502" s="292"/>
      <c r="L502" s="293"/>
      <c r="M502" s="296"/>
      <c r="N502" s="294"/>
      <c r="O502" s="290">
        <v>1960</v>
      </c>
      <c r="P502" s="148"/>
      <c r="Q502" s="219"/>
      <c r="R502" s="214"/>
      <c r="S502" s="298"/>
      <c r="T502" s="299"/>
      <c r="U502" s="299"/>
      <c r="V502" s="299"/>
      <c r="W502" s="299"/>
      <c r="X502" s="299"/>
      <c r="Y502" s="299"/>
      <c r="Z502" s="299"/>
      <c r="AA502" s="299"/>
      <c r="AB502" s="300"/>
    </row>
    <row r="503" spans="2:28" customFormat="1" ht="15" customHeight="1" x14ac:dyDescent="0.3">
      <c r="B503" s="270"/>
      <c r="C503" s="269"/>
      <c r="D503" s="291" t="s">
        <v>1246</v>
      </c>
      <c r="E503" s="65">
        <f>SUMIF(A320:A363,"=1")/1</f>
        <v>4</v>
      </c>
      <c r="F503" s="65">
        <f>SUMIF(A320:A363,"=2")/2</f>
        <v>3</v>
      </c>
      <c r="G503" s="65">
        <f>SUMIF(A320:A363,"=3")/3</f>
        <v>34</v>
      </c>
      <c r="H503" s="65">
        <f>SUMIF(A320:A363,"=4")/4</f>
        <v>2</v>
      </c>
      <c r="I503" s="65">
        <f>SUMIF(A320:A363,"=5")/5</f>
        <v>1</v>
      </c>
      <c r="J503" s="144">
        <f t="shared" si="98"/>
        <v>44</v>
      </c>
      <c r="K503" s="292"/>
      <c r="L503" s="293"/>
      <c r="M503" s="296"/>
      <c r="N503" s="294"/>
      <c r="O503" s="290">
        <v>1965</v>
      </c>
      <c r="P503" s="148"/>
      <c r="Q503" s="219"/>
      <c r="R503" s="214"/>
      <c r="S503" s="298"/>
      <c r="T503" s="299"/>
      <c r="U503" s="299"/>
      <c r="V503" s="299"/>
      <c r="W503" s="299"/>
      <c r="X503" s="299"/>
      <c r="Y503" s="299"/>
      <c r="Z503" s="299"/>
      <c r="AA503" s="299"/>
      <c r="AB503" s="300"/>
    </row>
    <row r="504" spans="2:28" customFormat="1" ht="15" customHeight="1" x14ac:dyDescent="0.3">
      <c r="B504" s="270"/>
      <c r="C504" s="269"/>
      <c r="D504" s="291" t="s">
        <v>1247</v>
      </c>
      <c r="E504" s="65">
        <f>SUMIF(A289:A319,"=1")/1</f>
        <v>7</v>
      </c>
      <c r="F504" s="65">
        <f>SUMIF(A289:A319,"=2")/2</f>
        <v>3</v>
      </c>
      <c r="G504" s="65">
        <f>SUMIF(A289:A319,"=3")/3</f>
        <v>21</v>
      </c>
      <c r="H504" s="65">
        <f>SUMIF(A289:A319,"=4")/4</f>
        <v>0</v>
      </c>
      <c r="I504" s="65">
        <f>SUMIF(A289:A319,"=5")/5</f>
        <v>0</v>
      </c>
      <c r="J504" s="144">
        <f t="shared" si="98"/>
        <v>31</v>
      </c>
      <c r="K504" s="292"/>
      <c r="L504" s="293"/>
      <c r="M504" s="296"/>
      <c r="N504" s="294"/>
      <c r="O504" s="290">
        <v>1970</v>
      </c>
      <c r="P504" s="148"/>
      <c r="Q504" s="219"/>
      <c r="R504" s="214"/>
      <c r="S504" s="298"/>
      <c r="T504" s="299"/>
      <c r="U504" s="299"/>
      <c r="V504" s="299"/>
      <c r="W504" s="299"/>
      <c r="X504" s="299"/>
      <c r="Y504" s="299"/>
      <c r="Z504" s="299"/>
      <c r="AA504" s="299"/>
      <c r="AB504" s="300"/>
    </row>
    <row r="505" spans="2:28" customFormat="1" ht="15" customHeight="1" x14ac:dyDescent="0.3">
      <c r="B505" s="270"/>
      <c r="C505" s="269"/>
      <c r="D505" s="291" t="s">
        <v>1248</v>
      </c>
      <c r="E505" s="65">
        <f>SUMIF(A258:A288,"=1")/1</f>
        <v>0</v>
      </c>
      <c r="F505" s="65">
        <f>SUMIF(A258:A288,"=2")/2</f>
        <v>7</v>
      </c>
      <c r="G505" s="65">
        <f>SUMIF(A258:A288,"=3")/3</f>
        <v>20</v>
      </c>
      <c r="H505" s="65">
        <f>SUMIF(A258:A288,"=4")/4</f>
        <v>4</v>
      </c>
      <c r="I505" s="65">
        <f>SUMIF(A258:A288,"=5")/5</f>
        <v>0</v>
      </c>
      <c r="J505" s="144">
        <f t="shared" si="98"/>
        <v>31</v>
      </c>
      <c r="K505" s="292"/>
      <c r="L505" s="293"/>
      <c r="M505" s="296"/>
      <c r="N505" s="294"/>
      <c r="O505" s="290">
        <v>1975</v>
      </c>
      <c r="P505" s="148"/>
      <c r="Q505" s="219"/>
      <c r="R505" s="214"/>
      <c r="S505" s="298"/>
      <c r="T505" s="299"/>
      <c r="U505" s="299"/>
      <c r="V505" s="299"/>
      <c r="W505" s="299"/>
      <c r="X505" s="299"/>
      <c r="Y505" s="299"/>
      <c r="Z505" s="299"/>
      <c r="AA505" s="299"/>
      <c r="AB505" s="300"/>
    </row>
    <row r="506" spans="2:28" customFormat="1" ht="15" customHeight="1" x14ac:dyDescent="0.3">
      <c r="B506" s="270"/>
      <c r="C506" s="269"/>
      <c r="D506" s="291" t="s">
        <v>1249</v>
      </c>
      <c r="E506" s="65">
        <f>SUMIF(A236:A257,"=1")/1</f>
        <v>3</v>
      </c>
      <c r="F506" s="65">
        <f>SUMIF(A236:A257,"=2")/2</f>
        <v>1</v>
      </c>
      <c r="G506" s="65">
        <f>SUMIF(A236:A257,"=3")/3</f>
        <v>16</v>
      </c>
      <c r="H506" s="65">
        <f>SUMIF(A236:A257,"=4")/4</f>
        <v>2</v>
      </c>
      <c r="I506" s="65">
        <f>SUMIF(A236:A257,"=5")/5</f>
        <v>0</v>
      </c>
      <c r="J506" s="144">
        <f t="shared" si="98"/>
        <v>22</v>
      </c>
      <c r="K506" s="292"/>
      <c r="L506" s="293"/>
      <c r="M506" s="296"/>
      <c r="N506" s="294"/>
      <c r="O506" s="290">
        <v>1980</v>
      </c>
      <c r="P506" s="148"/>
      <c r="Q506" s="219"/>
      <c r="R506" s="214"/>
      <c r="S506" s="298"/>
      <c r="T506" s="299"/>
      <c r="U506" s="299"/>
      <c r="V506" s="299"/>
      <c r="W506" s="299"/>
      <c r="X506" s="299"/>
      <c r="Y506" s="299"/>
      <c r="Z506" s="299"/>
      <c r="AA506" s="299"/>
      <c r="AB506" s="300"/>
    </row>
    <row r="507" spans="2:28" customFormat="1" ht="15" customHeight="1" x14ac:dyDescent="0.3">
      <c r="B507" s="270"/>
      <c r="C507" s="269"/>
      <c r="D507" s="291" t="s">
        <v>1250</v>
      </c>
      <c r="E507" s="65">
        <f>SUMIF(A198:A235,"=1")/1</f>
        <v>3</v>
      </c>
      <c r="F507" s="65">
        <f>SUMIF(A198:A235,"=2")/2</f>
        <v>9</v>
      </c>
      <c r="G507" s="65">
        <f>SUMIF(A198:A235,"=3")/3</f>
        <v>23</v>
      </c>
      <c r="H507" s="65">
        <f>SUMIF(A198:A235,"=4")/4</f>
        <v>3</v>
      </c>
      <c r="I507" s="65">
        <f>SUMIF(A198:A235,"=5")/5</f>
        <v>0</v>
      </c>
      <c r="J507" s="144">
        <f t="shared" si="98"/>
        <v>38</v>
      </c>
      <c r="K507" s="292"/>
      <c r="L507" s="293"/>
      <c r="M507" s="296"/>
      <c r="N507" s="294"/>
      <c r="O507" s="290">
        <v>1985</v>
      </c>
      <c r="P507" s="148"/>
      <c r="Q507" s="219"/>
      <c r="R507" s="214"/>
      <c r="S507" s="298"/>
      <c r="T507" s="299"/>
      <c r="U507" s="299"/>
      <c r="V507" s="299"/>
      <c r="W507" s="299"/>
      <c r="X507" s="299"/>
      <c r="Y507" s="299"/>
      <c r="Z507" s="299"/>
      <c r="AA507" s="299"/>
      <c r="AB507" s="300"/>
    </row>
    <row r="508" spans="2:28" customFormat="1" ht="15" customHeight="1" x14ac:dyDescent="0.3">
      <c r="B508" s="270"/>
      <c r="C508" s="310"/>
      <c r="D508" s="291" t="s">
        <v>1251</v>
      </c>
      <c r="E508" s="65">
        <f>SUMIF(A171:A197,"=1")/1</f>
        <v>5</v>
      </c>
      <c r="F508" s="65">
        <f>SUMIF(A171:A197,"=2")/2</f>
        <v>7</v>
      </c>
      <c r="G508" s="65">
        <f>SUMIF(A171:A197,"=3")/3</f>
        <v>13</v>
      </c>
      <c r="H508" s="65">
        <f>SUMIF(A171:A197,"=4")/4</f>
        <v>2</v>
      </c>
      <c r="I508" s="65">
        <f>SUMIF(A171:A197,"=5")/5</f>
        <v>0</v>
      </c>
      <c r="J508" s="144">
        <f t="shared" si="98"/>
        <v>27</v>
      </c>
      <c r="K508" s="292"/>
      <c r="L508" s="293"/>
      <c r="M508" s="296"/>
      <c r="N508" s="294"/>
      <c r="O508" s="290">
        <v>1990</v>
      </c>
      <c r="P508" s="148"/>
      <c r="Q508" s="219"/>
      <c r="R508" s="214"/>
      <c r="S508" s="298"/>
      <c r="T508" s="299"/>
      <c r="U508" s="299"/>
      <c r="V508" s="299"/>
      <c r="W508" s="299"/>
      <c r="X508" s="299"/>
      <c r="Y508" s="299"/>
      <c r="Z508" s="299"/>
      <c r="AA508" s="299"/>
      <c r="AB508" s="300"/>
    </row>
    <row r="509" spans="2:28" customFormat="1" x14ac:dyDescent="0.3">
      <c r="B509" s="270"/>
      <c r="C509" s="310"/>
      <c r="D509" s="291" t="s">
        <v>1252</v>
      </c>
      <c r="E509" s="65">
        <f>SUMIF(A145:A170,"=1")/1</f>
        <v>4</v>
      </c>
      <c r="F509" s="65">
        <f>SUMIF(A145:A170,"=2")/2</f>
        <v>8</v>
      </c>
      <c r="G509" s="65">
        <f>SUMIF(A145:A170,"=3")/3</f>
        <v>14</v>
      </c>
      <c r="H509" s="65">
        <f>SUMIF(A145:A170,"=4")/4</f>
        <v>0</v>
      </c>
      <c r="I509" s="65">
        <f>SUMIF(A145:A170,"=5")/5</f>
        <v>0</v>
      </c>
      <c r="J509" s="144">
        <f t="shared" si="98"/>
        <v>26</v>
      </c>
      <c r="K509" s="292"/>
      <c r="L509" s="293"/>
      <c r="M509" s="296"/>
      <c r="N509" s="294"/>
      <c r="O509" s="290">
        <v>1995</v>
      </c>
      <c r="P509" s="148"/>
      <c r="Q509" s="219"/>
      <c r="R509" s="214"/>
      <c r="S509" s="298"/>
      <c r="T509" s="299"/>
      <c r="U509" s="299"/>
      <c r="V509" s="299"/>
      <c r="W509" s="299"/>
      <c r="X509" s="299"/>
      <c r="Y509" s="299"/>
      <c r="Z509" s="299"/>
      <c r="AA509" s="299"/>
      <c r="AB509" s="300"/>
    </row>
    <row r="510" spans="2:28" customFormat="1" ht="15" customHeight="1" x14ac:dyDescent="0.3">
      <c r="B510" s="270"/>
      <c r="C510" s="310"/>
      <c r="D510" s="291" t="s">
        <v>1253</v>
      </c>
      <c r="E510" s="65">
        <f>SUMIF(A125:A144,"=1")/1</f>
        <v>6</v>
      </c>
      <c r="F510" s="65">
        <f>SUMIF(A125:A144,"=2")/2</f>
        <v>5</v>
      </c>
      <c r="G510" s="65">
        <f>SUMIF(A125:A144,"=3")/3</f>
        <v>6</v>
      </c>
      <c r="H510" s="65">
        <f>SUMIF(A125:A144,"=4")/4</f>
        <v>3</v>
      </c>
      <c r="I510" s="65">
        <f>SUMIF(A125:A144,"=5")/5</f>
        <v>0</v>
      </c>
      <c r="J510" s="144">
        <f t="shared" si="98"/>
        <v>20</v>
      </c>
      <c r="K510" s="292"/>
      <c r="L510" s="293"/>
      <c r="M510" s="296"/>
      <c r="N510" s="294"/>
      <c r="O510" s="290">
        <v>2000</v>
      </c>
      <c r="P510" s="148"/>
      <c r="Q510" s="219"/>
      <c r="R510" s="214"/>
      <c r="S510" s="298"/>
      <c r="T510" s="299"/>
      <c r="U510" s="299"/>
      <c r="V510" s="299"/>
      <c r="W510" s="299"/>
      <c r="X510" s="299"/>
      <c r="Y510" s="299"/>
      <c r="Z510" s="299"/>
      <c r="AA510" s="299"/>
      <c r="AB510" s="300"/>
    </row>
    <row r="511" spans="2:28" customFormat="1" ht="15" customHeight="1" x14ac:dyDescent="0.3">
      <c r="B511" s="270"/>
      <c r="C511" s="313"/>
      <c r="D511" s="291" t="s">
        <v>1254</v>
      </c>
      <c r="E511" s="65">
        <f>SUMIF(A108:A124,"=1")/1</f>
        <v>6</v>
      </c>
      <c r="F511" s="65">
        <f>SUMIF(A108:A124,"=2")/2</f>
        <v>6</v>
      </c>
      <c r="G511" s="65">
        <f>SUMIF(A108:A124,"=3")/3</f>
        <v>4</v>
      </c>
      <c r="H511" s="65">
        <f>SUMIF(A108:A124,"=4")/4</f>
        <v>1</v>
      </c>
      <c r="I511" s="65">
        <f>SUMIF(A108:A124,"=5")/5</f>
        <v>0</v>
      </c>
      <c r="J511" s="144">
        <f t="shared" si="98"/>
        <v>17</v>
      </c>
      <c r="K511" s="292"/>
      <c r="L511" s="293"/>
      <c r="M511" s="296"/>
      <c r="N511" s="294"/>
      <c r="O511" s="290">
        <v>2005</v>
      </c>
      <c r="P511" s="148"/>
      <c r="Q511" s="219"/>
      <c r="R511" s="214"/>
      <c r="S511" s="298"/>
      <c r="T511" s="299"/>
      <c r="U511" s="299"/>
      <c r="V511" s="299"/>
      <c r="W511" s="299"/>
      <c r="X511" s="299"/>
      <c r="Y511" s="299"/>
      <c r="Z511" s="299"/>
      <c r="AA511" s="299"/>
      <c r="AB511" s="300"/>
    </row>
    <row r="512" spans="2:28" customFormat="1" ht="15" customHeight="1" x14ac:dyDescent="0.3">
      <c r="B512" s="270"/>
      <c r="C512" s="313"/>
      <c r="D512" s="291" t="s">
        <v>1255</v>
      </c>
      <c r="E512" s="65">
        <f>SUMIF(A76:A107,"=1")/1</f>
        <v>6</v>
      </c>
      <c r="F512" s="65">
        <f>SUMIF(A76:A107,"=2")/2</f>
        <v>8</v>
      </c>
      <c r="G512" s="65">
        <f>SUMIF(A76:A107,"=3")/3</f>
        <v>17</v>
      </c>
      <c r="H512" s="65">
        <f>SUMIF(A76:A107,"=4")/4</f>
        <v>1</v>
      </c>
      <c r="I512" s="65">
        <f>SUMIF(A76:A107,"=5")/5</f>
        <v>0</v>
      </c>
      <c r="J512" s="144">
        <f t="shared" si="98"/>
        <v>32</v>
      </c>
      <c r="K512" s="292"/>
      <c r="L512" s="293"/>
      <c r="M512" s="296"/>
      <c r="N512" s="294"/>
      <c r="O512" s="290">
        <v>2010</v>
      </c>
      <c r="P512" s="148"/>
      <c r="Q512" s="219"/>
      <c r="R512" s="214"/>
      <c r="S512" s="298"/>
      <c r="T512" s="299"/>
      <c r="U512" s="299"/>
      <c r="V512" s="299"/>
      <c r="W512" s="299"/>
      <c r="X512" s="299"/>
      <c r="Y512" s="299"/>
      <c r="Z512" s="299"/>
      <c r="AA512" s="299"/>
      <c r="AB512" s="300"/>
    </row>
    <row r="513" spans="2:28" customFormat="1" ht="15" customHeight="1" x14ac:dyDescent="0.3">
      <c r="B513" s="270"/>
      <c r="C513" s="313"/>
      <c r="D513" s="291" t="s">
        <v>1256</v>
      </c>
      <c r="E513" s="65">
        <f>SUMIF(A41:A75,"=1")/1</f>
        <v>6</v>
      </c>
      <c r="F513" s="65">
        <f>SUMIF(A41:A75,"=2")/2</f>
        <v>6</v>
      </c>
      <c r="G513" s="65">
        <f>SUMIF(A41:A75,"=3")/3</f>
        <v>13</v>
      </c>
      <c r="H513" s="65">
        <f>SUMIF(A41:A75,"=4")/4</f>
        <v>4</v>
      </c>
      <c r="I513" s="65">
        <f>SUMIF(A41:A75,"=5")/5</f>
        <v>6</v>
      </c>
      <c r="J513" s="144">
        <f t="shared" si="98"/>
        <v>35</v>
      </c>
      <c r="K513" s="292"/>
      <c r="L513" s="293"/>
      <c r="M513" s="296"/>
      <c r="N513" s="294"/>
      <c r="O513" s="290">
        <v>2015</v>
      </c>
      <c r="P513" s="148"/>
      <c r="Q513" s="219"/>
      <c r="R513" s="214"/>
      <c r="S513" s="298"/>
      <c r="T513" s="299"/>
      <c r="U513" s="299"/>
      <c r="V513" s="299"/>
      <c r="W513" s="299"/>
      <c r="X513" s="299"/>
      <c r="Y513" s="299"/>
      <c r="Z513" s="299"/>
      <c r="AA513" s="299"/>
      <c r="AB513" s="300"/>
    </row>
    <row r="514" spans="2:28" customFormat="1" ht="15" customHeight="1" x14ac:dyDescent="0.3">
      <c r="B514" s="270"/>
      <c r="C514" s="122"/>
      <c r="D514" s="291" t="s">
        <v>1257</v>
      </c>
      <c r="E514" s="65">
        <f>SUMIF(A10:A40,"=1")/1</f>
        <v>6</v>
      </c>
      <c r="F514" s="65">
        <f>SUMIF(A10:A40,"=2")/2</f>
        <v>4</v>
      </c>
      <c r="G514" s="65">
        <f>SUMIF(A10:A40,"=3")/3</f>
        <v>13</v>
      </c>
      <c r="H514" s="65">
        <f>SUMIF(A10:A40,"=4")/4</f>
        <v>3</v>
      </c>
      <c r="I514" s="65">
        <f>SUMIF(A10:A40,"=5")/5</f>
        <v>5</v>
      </c>
      <c r="J514" s="144">
        <f t="shared" si="98"/>
        <v>31</v>
      </c>
      <c r="K514" s="292"/>
      <c r="L514" s="293"/>
      <c r="M514" s="296"/>
      <c r="N514" s="294"/>
      <c r="O514" s="290">
        <v>2020</v>
      </c>
      <c r="P514" s="148"/>
      <c r="Q514" s="219"/>
      <c r="R514" s="214"/>
      <c r="S514" s="298"/>
      <c r="T514" s="299"/>
      <c r="U514" s="299"/>
      <c r="V514" s="299"/>
      <c r="W514" s="299"/>
      <c r="X514" s="299"/>
      <c r="Y514" s="299"/>
      <c r="Z514" s="299"/>
      <c r="AA514" s="299"/>
      <c r="AB514" s="300"/>
    </row>
    <row r="515" spans="2:28" customFormat="1" ht="15" customHeight="1" x14ac:dyDescent="0.3">
      <c r="B515" s="270"/>
      <c r="C515" s="122"/>
      <c r="D515" s="291" t="s">
        <v>1258</v>
      </c>
      <c r="E515" s="65">
        <f>SUMIF(A4:A9,"=1")/1</f>
        <v>1</v>
      </c>
      <c r="F515" s="65">
        <f>SUMIF(A4:A9,"=2")/2</f>
        <v>2</v>
      </c>
      <c r="G515" s="65">
        <f>SUMIF(A4:A9,"=3")/3</f>
        <v>1</v>
      </c>
      <c r="H515" s="65">
        <f>SUMIF(A4:A9,"=4")/4</f>
        <v>0</v>
      </c>
      <c r="I515" s="65">
        <f>SUMIF(A4:A9,"=5")/5</f>
        <v>1</v>
      </c>
      <c r="J515" s="144">
        <f t="shared" si="98"/>
        <v>5</v>
      </c>
      <c r="K515" s="292"/>
      <c r="L515" s="293"/>
      <c r="M515" s="296"/>
      <c r="N515" s="294"/>
      <c r="O515" s="290">
        <v>2025</v>
      </c>
      <c r="P515" s="148"/>
      <c r="Q515" s="219"/>
      <c r="R515" s="214"/>
      <c r="S515" s="298"/>
      <c r="T515" s="299"/>
      <c r="U515" s="299"/>
      <c r="V515" s="299"/>
      <c r="W515" s="299"/>
      <c r="X515" s="299"/>
      <c r="Y515" s="299"/>
      <c r="Z515" s="299"/>
      <c r="AA515" s="299"/>
      <c r="AB515" s="300"/>
    </row>
    <row r="516" spans="2:28" customFormat="1" x14ac:dyDescent="0.3">
      <c r="B516" s="270"/>
      <c r="C516" s="269"/>
      <c r="D516" s="291"/>
      <c r="E516" s="65"/>
      <c r="F516" s="65"/>
      <c r="G516" s="65"/>
      <c r="H516" s="65"/>
      <c r="I516" s="65"/>
      <c r="J516" s="144"/>
      <c r="K516" s="292"/>
      <c r="L516" s="293"/>
      <c r="M516" s="296"/>
      <c r="N516" s="294"/>
      <c r="O516" s="290">
        <v>2030</v>
      </c>
      <c r="P516" s="148"/>
      <c r="Q516" s="219"/>
      <c r="R516" s="214"/>
      <c r="S516" s="298"/>
      <c r="T516" s="299"/>
      <c r="U516" s="299"/>
      <c r="V516" s="299"/>
      <c r="W516" s="299"/>
      <c r="X516" s="299"/>
      <c r="Y516" s="299"/>
      <c r="Z516" s="299"/>
      <c r="AA516" s="299"/>
      <c r="AB516" s="300"/>
    </row>
    <row r="517" spans="2:28" customFormat="1" ht="15" customHeight="1" x14ac:dyDescent="0.3">
      <c r="B517" s="270"/>
      <c r="C517" s="269"/>
      <c r="D517" s="302"/>
      <c r="E517" s="65" t="s">
        <v>1100</v>
      </c>
      <c r="F517" s="65" t="s">
        <v>1100</v>
      </c>
      <c r="G517" s="65" t="s">
        <v>1100</v>
      </c>
      <c r="H517" s="65" t="s">
        <v>1100</v>
      </c>
      <c r="I517" s="65" t="s">
        <v>1100</v>
      </c>
      <c r="J517" s="144" t="s">
        <v>1100</v>
      </c>
      <c r="K517" s="290"/>
      <c r="L517" s="303"/>
      <c r="M517" s="147"/>
      <c r="N517" s="303"/>
      <c r="O517" s="303"/>
      <c r="P517" s="148"/>
      <c r="Q517" s="219"/>
      <c r="R517" s="214"/>
      <c r="S517" s="298"/>
      <c r="T517" s="299"/>
      <c r="U517" s="299"/>
      <c r="V517" s="299"/>
      <c r="W517" s="299"/>
      <c r="X517" s="299"/>
      <c r="Y517" s="299"/>
      <c r="Z517" s="299"/>
      <c r="AA517" s="299"/>
      <c r="AB517" s="300"/>
    </row>
    <row r="518" spans="2:28" customFormat="1" ht="15" customHeight="1" x14ac:dyDescent="0.3">
      <c r="B518" s="270"/>
      <c r="C518" s="269"/>
      <c r="D518" s="305"/>
      <c r="E518" s="65">
        <f>SUM(E492:E517)</f>
        <v>62</v>
      </c>
      <c r="F518" s="65">
        <f>SUM(F492:F517)</f>
        <v>80</v>
      </c>
      <c r="G518" s="65">
        <f>SUM(G492:G517)</f>
        <v>218</v>
      </c>
      <c r="H518" s="65">
        <f>SUM(H492:H517)</f>
        <v>25</v>
      </c>
      <c r="I518" s="65">
        <f>SUM(I492:I517)</f>
        <v>14</v>
      </c>
      <c r="J518" s="144">
        <f>SUM(E518:I518)</f>
        <v>399</v>
      </c>
      <c r="K518" s="290"/>
      <c r="L518" s="303"/>
      <c r="M518" s="147"/>
      <c r="N518" s="146"/>
      <c r="O518" s="149"/>
      <c r="P518" s="148"/>
      <c r="Q518" s="219"/>
      <c r="R518" s="214"/>
      <c r="S518" s="298"/>
      <c r="T518" s="299"/>
      <c r="U518" s="299"/>
      <c r="V518" s="299"/>
      <c r="W518" s="299"/>
      <c r="X518" s="299"/>
      <c r="Y518" s="299"/>
      <c r="Z518" s="299"/>
      <c r="AA518" s="299"/>
      <c r="AB518" s="300"/>
    </row>
    <row r="519" spans="2:28" customFormat="1" ht="15" customHeight="1" x14ac:dyDescent="0.3">
      <c r="B519" s="270"/>
      <c r="C519" s="269"/>
      <c r="D519" s="308"/>
      <c r="E519" s="204"/>
      <c r="F519" s="204"/>
      <c r="G519" s="204"/>
      <c r="H519" s="204"/>
      <c r="I519" s="204"/>
      <c r="J519" s="333">
        <f>SUM(J491:J517)</f>
        <v>399</v>
      </c>
      <c r="K519" s="321"/>
      <c r="L519" s="319"/>
      <c r="M519" s="334"/>
      <c r="N519" s="209"/>
      <c r="O519" s="335"/>
      <c r="P519" s="336"/>
      <c r="Q519" s="219"/>
      <c r="R519" s="214"/>
      <c r="S519" s="298"/>
      <c r="T519" s="299"/>
      <c r="U519" s="299"/>
      <c r="V519" s="299"/>
      <c r="W519" s="299"/>
      <c r="X519" s="299"/>
      <c r="Y519" s="299"/>
      <c r="Z519" s="299"/>
      <c r="AA519" s="299"/>
      <c r="AB519" s="300"/>
    </row>
    <row r="520" spans="2:28" customFormat="1" ht="15" customHeight="1" x14ac:dyDescent="0.3">
      <c r="B520" s="270"/>
      <c r="C520" s="269"/>
      <c r="D520" s="122"/>
      <c r="E520" s="122"/>
      <c r="F520" s="122"/>
      <c r="G520" s="122"/>
      <c r="H520" s="122"/>
      <c r="I520" s="122"/>
      <c r="J520" s="122"/>
      <c r="K520" s="122"/>
      <c r="L520" s="122"/>
      <c r="M520" s="122"/>
      <c r="N520" s="122"/>
      <c r="O520" s="122"/>
      <c r="P520" s="219"/>
      <c r="Q520" s="219"/>
      <c r="R520" s="214"/>
      <c r="S520" s="298"/>
      <c r="T520" s="299"/>
      <c r="U520" s="299"/>
      <c r="V520" s="299"/>
      <c r="W520" s="299"/>
      <c r="X520" s="299"/>
      <c r="Y520" s="299"/>
      <c r="Z520" s="299"/>
      <c r="AA520" s="299"/>
      <c r="AB520" s="300"/>
    </row>
    <row r="521" spans="2:28" customFormat="1" ht="15" customHeight="1" x14ac:dyDescent="0.3">
      <c r="B521" s="270"/>
      <c r="C521" s="269"/>
      <c r="D521" s="271"/>
      <c r="E521" s="271"/>
      <c r="F521" s="271"/>
      <c r="G521" s="271" t="s">
        <v>1259</v>
      </c>
      <c r="H521" s="272"/>
      <c r="I521" s="272"/>
      <c r="J521" s="323"/>
      <c r="K521" s="337"/>
      <c r="L521" s="122"/>
      <c r="M521" s="122"/>
      <c r="N521" s="122"/>
      <c r="O521" s="122"/>
      <c r="P521" s="219"/>
      <c r="Q521" s="219"/>
      <c r="R521" s="214"/>
      <c r="S521" s="298"/>
      <c r="T521" s="299"/>
      <c r="U521" s="299"/>
      <c r="V521" s="299"/>
      <c r="W521" s="299"/>
      <c r="X521" s="299"/>
      <c r="Y521" s="299"/>
      <c r="Z521" s="299"/>
      <c r="AA521" s="299"/>
      <c r="AB521" s="300"/>
    </row>
    <row r="522" spans="2:28" customFormat="1" ht="24" x14ac:dyDescent="0.3">
      <c r="B522" s="270"/>
      <c r="C522" s="269"/>
      <c r="D522" s="276"/>
      <c r="E522" s="277" t="s">
        <v>1190</v>
      </c>
      <c r="F522" s="277" t="s">
        <v>1191</v>
      </c>
      <c r="G522" s="277" t="s">
        <v>1192</v>
      </c>
      <c r="H522" s="277" t="s">
        <v>1193</v>
      </c>
      <c r="I522" s="278" t="s">
        <v>1194</v>
      </c>
      <c r="J522" s="279" t="s">
        <v>1195</v>
      </c>
      <c r="K522" s="338"/>
      <c r="L522" s="122"/>
      <c r="M522" s="122"/>
      <c r="N522" s="122"/>
      <c r="O522" s="122"/>
      <c r="P522" s="219"/>
      <c r="Q522" s="219"/>
      <c r="R522" s="214"/>
      <c r="S522" s="298"/>
      <c r="T522" s="299"/>
      <c r="U522" s="299"/>
      <c r="V522" s="299"/>
      <c r="W522" s="299"/>
      <c r="X522" s="299"/>
      <c r="Y522" s="299"/>
      <c r="Z522" s="299"/>
      <c r="AA522" s="299"/>
      <c r="AB522" s="300"/>
    </row>
    <row r="523" spans="2:28" customFormat="1" ht="15" customHeight="1" x14ac:dyDescent="0.3">
      <c r="B523" s="270"/>
      <c r="C523" s="269"/>
      <c r="D523" s="284"/>
      <c r="E523" s="285">
        <v>1</v>
      </c>
      <c r="F523" s="286">
        <v>2</v>
      </c>
      <c r="G523" s="287">
        <v>3</v>
      </c>
      <c r="H523" s="288">
        <v>4</v>
      </c>
      <c r="I523" s="188">
        <v>5</v>
      </c>
      <c r="J523" s="144"/>
      <c r="K523" s="338"/>
      <c r="L523" s="122"/>
      <c r="M523" s="122"/>
      <c r="N523" s="122"/>
      <c r="O523" s="122"/>
      <c r="P523" s="219"/>
      <c r="Q523" s="219"/>
      <c r="R523" s="214"/>
      <c r="S523" s="298"/>
      <c r="T523" s="299"/>
      <c r="U523" s="299"/>
      <c r="V523" s="299"/>
      <c r="W523" s="299"/>
      <c r="X523" s="299"/>
      <c r="Y523" s="299"/>
      <c r="Z523" s="299"/>
      <c r="AA523" s="299"/>
      <c r="AB523" s="300"/>
    </row>
    <row r="524" spans="2:28" customFormat="1" ht="15" customHeight="1" x14ac:dyDescent="0.3">
      <c r="B524" s="270"/>
      <c r="C524" s="269"/>
      <c r="D524" s="291" t="s">
        <v>1260</v>
      </c>
      <c r="E524" s="65">
        <f>SUMIF(A3:A70,"=1")/1</f>
        <v>12</v>
      </c>
      <c r="F524" s="65">
        <f>SUMIF(A3:A70,"=2")/2</f>
        <v>12</v>
      </c>
      <c r="G524" s="65">
        <f>SUMIF(A3:A70,"=3")/3</f>
        <v>27</v>
      </c>
      <c r="H524" s="65">
        <f>SUMIF(A3:A70,"=4")/4</f>
        <v>5</v>
      </c>
      <c r="I524" s="65">
        <f>SUMIF(A3:A70,"=5")/5</f>
        <v>10</v>
      </c>
      <c r="J524" s="144">
        <f>SUM(E524:I524)</f>
        <v>66</v>
      </c>
      <c r="K524" s="338"/>
      <c r="L524" s="122"/>
      <c r="M524" s="122"/>
      <c r="N524" s="122"/>
      <c r="O524" s="122"/>
      <c r="P524" s="219"/>
      <c r="Q524" s="219"/>
      <c r="R524" s="214"/>
      <c r="S524" s="298"/>
      <c r="T524" s="299"/>
      <c r="U524" s="299"/>
      <c r="V524" s="299"/>
      <c r="W524" s="299"/>
      <c r="X524" s="299"/>
      <c r="Y524" s="299"/>
      <c r="Z524" s="299"/>
      <c r="AA524" s="299"/>
      <c r="AB524" s="300"/>
    </row>
    <row r="525" spans="2:28" customFormat="1" ht="15" customHeight="1" x14ac:dyDescent="0.3">
      <c r="B525" s="270"/>
      <c r="C525" s="269"/>
      <c r="D525" s="291" t="s">
        <v>1261</v>
      </c>
      <c r="E525" s="65">
        <f>SUMIF(A71:A120,"=1")/1</f>
        <v>13</v>
      </c>
      <c r="F525" s="65">
        <f>SUMIF(A71:A120,"=2")/2</f>
        <v>12</v>
      </c>
      <c r="G525" s="65">
        <f>SUMIF(A71:A120,"=3")/3</f>
        <v>19</v>
      </c>
      <c r="H525" s="65">
        <f>SUMIF(A71:A120,"=4")/4</f>
        <v>4</v>
      </c>
      <c r="I525" s="65">
        <f>SUMIF(A71:A120,"=5")/5</f>
        <v>2</v>
      </c>
      <c r="J525" s="144">
        <f t="shared" ref="J525:J536" si="99">SUM(E525:I525)</f>
        <v>50</v>
      </c>
      <c r="K525" s="338"/>
      <c r="L525" s="122"/>
      <c r="M525" s="122"/>
      <c r="N525" s="122"/>
      <c r="O525" s="122"/>
      <c r="P525" s="219"/>
      <c r="Q525" s="219"/>
      <c r="R525" s="214"/>
      <c r="S525" s="298"/>
      <c r="T525" s="299"/>
      <c r="U525" s="299"/>
      <c r="V525" s="299"/>
      <c r="W525" s="299"/>
      <c r="X525" s="299"/>
      <c r="Y525" s="299"/>
      <c r="Z525" s="299"/>
      <c r="AA525" s="299"/>
      <c r="AB525" s="300"/>
    </row>
    <row r="526" spans="2:28" customFormat="1" ht="15" customHeight="1" x14ac:dyDescent="0.3">
      <c r="B526" s="270"/>
      <c r="C526" s="269"/>
      <c r="D526" s="291" t="s">
        <v>1262</v>
      </c>
      <c r="E526" s="65">
        <f>SUMIF(A121:A164,"=1")/1</f>
        <v>9</v>
      </c>
      <c r="F526" s="65">
        <f>SUMIF(A121:A164,"=2")/2</f>
        <v>14</v>
      </c>
      <c r="G526" s="65">
        <f>SUMIF(A121:A164,"=3")/3</f>
        <v>18</v>
      </c>
      <c r="H526" s="65">
        <f>SUMIF(A121:A164,"=4")/4</f>
        <v>3</v>
      </c>
      <c r="I526" s="65">
        <f>SUMIF(A121:A164,"=5")/5</f>
        <v>0</v>
      </c>
      <c r="J526" s="144">
        <f t="shared" si="99"/>
        <v>44</v>
      </c>
      <c r="K526" s="338"/>
      <c r="L526" s="122"/>
      <c r="M526" s="122"/>
      <c r="N526" s="122"/>
      <c r="O526" s="122"/>
      <c r="P526" s="219"/>
      <c r="Q526" s="219"/>
      <c r="R526" s="214"/>
      <c r="S526" s="298"/>
      <c r="T526" s="299"/>
      <c r="U526" s="299"/>
      <c r="V526" s="299"/>
      <c r="W526" s="299"/>
      <c r="X526" s="299"/>
      <c r="Y526" s="299"/>
      <c r="Z526" s="299"/>
      <c r="AA526" s="299"/>
      <c r="AB526" s="300"/>
    </row>
    <row r="527" spans="2:28" customFormat="1" ht="15" customHeight="1" x14ac:dyDescent="0.3">
      <c r="B527" s="270"/>
      <c r="C527" s="269"/>
      <c r="D527" s="291" t="s">
        <v>1263</v>
      </c>
      <c r="E527" s="65">
        <f>SUMIF(A165:A224,"=1")/1</f>
        <v>7</v>
      </c>
      <c r="F527" s="65">
        <f>SUMIF(A165:A224,"=2")/2</f>
        <v>14</v>
      </c>
      <c r="G527" s="65">
        <f>SUMIF(A165:A224,"=3")/3</f>
        <v>35</v>
      </c>
      <c r="H527" s="65">
        <f>SUMIF(A165:A224,"=4")/4</f>
        <v>4</v>
      </c>
      <c r="I527" s="65">
        <f>SUMIF(A165:A224,"=5")/5</f>
        <v>0</v>
      </c>
      <c r="J527" s="144">
        <f t="shared" si="99"/>
        <v>60</v>
      </c>
      <c r="K527" s="338"/>
      <c r="L527" s="122"/>
      <c r="M527" s="122"/>
      <c r="N527" s="122"/>
      <c r="O527" s="122"/>
      <c r="P527" s="219"/>
      <c r="Q527" s="219"/>
      <c r="R527" s="214"/>
      <c r="S527" s="298"/>
      <c r="T527" s="299"/>
      <c r="U527" s="299"/>
      <c r="V527" s="299"/>
      <c r="W527" s="299"/>
      <c r="X527" s="299"/>
      <c r="Y527" s="299"/>
      <c r="Z527" s="299"/>
      <c r="AA527" s="299"/>
      <c r="AB527" s="300"/>
    </row>
    <row r="528" spans="2:28" customFormat="1" ht="15" customHeight="1" x14ac:dyDescent="0.3">
      <c r="B528" s="270"/>
      <c r="C528" s="269"/>
      <c r="D528" s="291" t="s">
        <v>1264</v>
      </c>
      <c r="E528" s="65">
        <f>SUMIF(A225:A278,"=1")/1</f>
        <v>5</v>
      </c>
      <c r="F528" s="65">
        <f>SUMIF(A225:A278,"=2")/2</f>
        <v>8</v>
      </c>
      <c r="G528" s="65">
        <f>SUMIF(A225:A278,"=3")/3</f>
        <v>37</v>
      </c>
      <c r="H528" s="65">
        <f>SUMIF(A225:A278,"=4")/4</f>
        <v>4</v>
      </c>
      <c r="I528" s="65">
        <f>SUMIF(A225:A278,"=5")/5</f>
        <v>0</v>
      </c>
      <c r="J528" s="144">
        <f t="shared" si="99"/>
        <v>54</v>
      </c>
      <c r="K528" s="338"/>
      <c r="L528" s="122"/>
      <c r="M528" s="122"/>
      <c r="N528" s="122"/>
      <c r="O528" s="122"/>
      <c r="P528" s="219"/>
      <c r="Q528" s="219"/>
      <c r="R528" s="214"/>
      <c r="S528" s="298"/>
      <c r="T528" s="299"/>
      <c r="U528" s="299"/>
      <c r="V528" s="299"/>
      <c r="W528" s="299"/>
      <c r="X528" s="299"/>
      <c r="Y528" s="299"/>
      <c r="Z528" s="299"/>
      <c r="AA528" s="299"/>
      <c r="AB528" s="300"/>
    </row>
    <row r="529" spans="2:28" customFormat="1" ht="15" customHeight="1" x14ac:dyDescent="0.3">
      <c r="B529" s="270"/>
      <c r="C529" s="269"/>
      <c r="D529" s="291" t="s">
        <v>1265</v>
      </c>
      <c r="E529" s="65">
        <f>SUMIF(A279:A341,"=1")/1</f>
        <v>10</v>
      </c>
      <c r="F529" s="65">
        <f>SUMIF(A279:A341,"=2")/2</f>
        <v>8</v>
      </c>
      <c r="G529" s="65">
        <f>SUMIF(A279:A341,"=3")/3</f>
        <v>39</v>
      </c>
      <c r="H529" s="65">
        <f>SUMIF(A279:A341,"=4")/4</f>
        <v>5</v>
      </c>
      <c r="I529" s="65">
        <f>SUMIF(A279:A341,"=5")/5</f>
        <v>1</v>
      </c>
      <c r="J529" s="144">
        <f t="shared" si="99"/>
        <v>63</v>
      </c>
      <c r="K529" s="338"/>
      <c r="L529" s="122"/>
      <c r="M529" s="122"/>
      <c r="N529" s="122"/>
      <c r="O529" s="122"/>
      <c r="P529" s="219"/>
      <c r="Q529" s="219"/>
      <c r="R529" s="214"/>
      <c r="S529" s="298"/>
      <c r="T529" s="299"/>
      <c r="U529" s="299"/>
      <c r="V529" s="299"/>
      <c r="W529" s="299"/>
      <c r="X529" s="299"/>
      <c r="Y529" s="299"/>
      <c r="Z529" s="299"/>
      <c r="AA529" s="299"/>
      <c r="AB529" s="300"/>
    </row>
    <row r="530" spans="2:28" customFormat="1" ht="15" customHeight="1" x14ac:dyDescent="0.3">
      <c r="B530" s="270"/>
      <c r="C530" s="269"/>
      <c r="D530" s="291" t="s">
        <v>1266</v>
      </c>
      <c r="E530" s="65">
        <f>SUMIF(A342:A382,"=1")/1</f>
        <v>3</v>
      </c>
      <c r="F530" s="65">
        <f>SUMIF(A342:A382,"=2")/2</f>
        <v>7</v>
      </c>
      <c r="G530" s="65">
        <f>SUMIF(A342:A382,"=3")/3</f>
        <v>31</v>
      </c>
      <c r="H530" s="65">
        <f>SUMIF(A342:A382,"=4")/4</f>
        <v>0</v>
      </c>
      <c r="I530" s="65">
        <f>SUMIF(A342:A382,"=5")/5</f>
        <v>0</v>
      </c>
      <c r="J530" s="144">
        <f t="shared" si="99"/>
        <v>41</v>
      </c>
      <c r="K530" s="338"/>
      <c r="L530" s="122"/>
      <c r="M530" s="122"/>
      <c r="N530" s="122"/>
      <c r="O530" s="122"/>
      <c r="P530" s="219"/>
      <c r="Q530" s="219"/>
      <c r="R530" s="214"/>
      <c r="S530" s="298"/>
      <c r="T530" s="299"/>
      <c r="U530" s="299"/>
      <c r="V530" s="299"/>
      <c r="W530" s="299"/>
      <c r="X530" s="299"/>
      <c r="Y530" s="299"/>
      <c r="Z530" s="299"/>
      <c r="AA530" s="299"/>
      <c r="AB530" s="300"/>
    </row>
    <row r="531" spans="2:28" customFormat="1" ht="15" customHeight="1" x14ac:dyDescent="0.3">
      <c r="B531" s="270"/>
      <c r="C531" s="269"/>
      <c r="D531" s="291" t="s">
        <v>1267</v>
      </c>
      <c r="E531" s="65">
        <f>SUMIF(A383:A390,"=1")/1</f>
        <v>1</v>
      </c>
      <c r="F531" s="65">
        <f>SUMIF(A383:A390,"=2")/2</f>
        <v>2</v>
      </c>
      <c r="G531" s="65">
        <f>SUMIF(A383:A390,"=3")/3</f>
        <v>5</v>
      </c>
      <c r="H531" s="65">
        <f>SUMIF(A383:A390,"=4")/4</f>
        <v>0</v>
      </c>
      <c r="I531" s="65">
        <f>SUMIF(A383:A390,"=5")/5</f>
        <v>0</v>
      </c>
      <c r="J531" s="144">
        <f t="shared" si="99"/>
        <v>8</v>
      </c>
      <c r="K531" s="338"/>
      <c r="L531" s="122"/>
      <c r="M531" s="122"/>
      <c r="N531" s="122"/>
      <c r="O531" s="122"/>
      <c r="P531" s="219"/>
      <c r="Q531" s="219"/>
      <c r="R531" s="214"/>
      <c r="S531" s="298"/>
      <c r="T531" s="299"/>
      <c r="U531" s="299"/>
      <c r="V531" s="299"/>
      <c r="W531" s="299"/>
      <c r="X531" s="299"/>
      <c r="Y531" s="299"/>
      <c r="Z531" s="299"/>
      <c r="AA531" s="299"/>
      <c r="AB531" s="300"/>
    </row>
    <row r="532" spans="2:28" customFormat="1" ht="15" customHeight="1" x14ac:dyDescent="0.3">
      <c r="B532" s="270"/>
      <c r="C532" s="269"/>
      <c r="D532" s="291" t="s">
        <v>1268</v>
      </c>
      <c r="E532" s="65">
        <f>SUMIF(A391:A400,"=1")/1</f>
        <v>1</v>
      </c>
      <c r="F532" s="65">
        <f>SUMIF(A391:A400,"=2")/2</f>
        <v>2</v>
      </c>
      <c r="G532" s="65">
        <f>SUMIF(A391:A400,"=3")/3</f>
        <v>6</v>
      </c>
      <c r="H532" s="65">
        <f>SUMIF(A391:A400,"=4")/4</f>
        <v>0</v>
      </c>
      <c r="I532" s="65">
        <f>SUMIF(A391:A400,"=5")/5</f>
        <v>1</v>
      </c>
      <c r="J532" s="144">
        <f t="shared" si="99"/>
        <v>10</v>
      </c>
      <c r="K532" s="338"/>
      <c r="L532" s="122"/>
      <c r="M532" s="122"/>
      <c r="N532" s="122"/>
      <c r="O532" s="122"/>
      <c r="P532" s="219"/>
      <c r="Q532" s="219"/>
      <c r="R532" s="214"/>
      <c r="S532" s="298"/>
      <c r="T532" s="299"/>
      <c r="U532" s="299"/>
      <c r="V532" s="299"/>
      <c r="W532" s="299"/>
      <c r="X532" s="299"/>
      <c r="Y532" s="299"/>
      <c r="Z532" s="299"/>
      <c r="AA532" s="299"/>
      <c r="AB532" s="300"/>
    </row>
    <row r="533" spans="2:28" customFormat="1" ht="15" customHeight="1" x14ac:dyDescent="0.3">
      <c r="B533" s="270"/>
      <c r="C533" s="269"/>
      <c r="D533" s="291" t="s">
        <v>1269</v>
      </c>
      <c r="E533" s="65">
        <f>SUMIF(A401,"=1")/1</f>
        <v>1</v>
      </c>
      <c r="F533" s="65">
        <f>SUMIF(A401,"=2")/2</f>
        <v>0</v>
      </c>
      <c r="G533" s="65">
        <f>SUMIF(A401,"=3")/3</f>
        <v>0</v>
      </c>
      <c r="H533" s="65">
        <f>SUMIF(A401,"=4")/4</f>
        <v>0</v>
      </c>
      <c r="I533" s="65">
        <f>SUMIF(A401,"=5")/5</f>
        <v>0</v>
      </c>
      <c r="J533" s="144">
        <f t="shared" si="99"/>
        <v>1</v>
      </c>
      <c r="K533" s="338"/>
      <c r="L533" s="122"/>
      <c r="M533" s="122"/>
      <c r="N533" s="122"/>
      <c r="O533" s="122"/>
      <c r="P533" s="219"/>
      <c r="Q533" s="219"/>
      <c r="R533" s="214"/>
      <c r="S533" s="298"/>
      <c r="T533" s="299"/>
      <c r="U533" s="299"/>
      <c r="V533" s="299"/>
      <c r="W533" s="299"/>
      <c r="X533" s="299"/>
      <c r="Y533" s="299"/>
      <c r="Z533" s="299"/>
      <c r="AA533" s="299"/>
      <c r="AB533" s="300"/>
    </row>
    <row r="534" spans="2:28" customFormat="1" ht="15" customHeight="1" x14ac:dyDescent="0.3">
      <c r="B534" s="270"/>
      <c r="C534" s="269"/>
      <c r="D534" s="291" t="s">
        <v>1270</v>
      </c>
      <c r="E534" s="65">
        <f>SUMIF(A402,"=1")/1</f>
        <v>0</v>
      </c>
      <c r="F534" s="65">
        <f>SUMIF(A402,"=2")/2</f>
        <v>0</v>
      </c>
      <c r="G534" s="65">
        <f>SUMIF(A402,"=3")/3</f>
        <v>1</v>
      </c>
      <c r="H534" s="65">
        <f>SUMIF(A402,"=4")/4</f>
        <v>0</v>
      </c>
      <c r="I534" s="65">
        <f>SUMIF(A402,"=5")/5</f>
        <v>0</v>
      </c>
      <c r="J534" s="144">
        <f t="shared" si="99"/>
        <v>1</v>
      </c>
      <c r="K534" s="338"/>
      <c r="L534" s="122"/>
      <c r="M534" s="122"/>
      <c r="N534" s="122"/>
      <c r="O534" s="122"/>
      <c r="P534" s="219"/>
      <c r="Q534" s="219"/>
      <c r="R534" s="214"/>
      <c r="S534" s="298"/>
      <c r="T534" s="299"/>
      <c r="U534" s="299"/>
      <c r="V534" s="299"/>
      <c r="W534" s="299"/>
      <c r="X534" s="299"/>
      <c r="Y534" s="299"/>
      <c r="Z534" s="299"/>
      <c r="AA534" s="299"/>
      <c r="AB534" s="300"/>
    </row>
    <row r="535" spans="2:28" customFormat="1" ht="15" customHeight="1" x14ac:dyDescent="0.3">
      <c r="B535" s="270"/>
      <c r="C535" s="269"/>
      <c r="D535" s="291" t="s">
        <v>1271</v>
      </c>
      <c r="E535" s="65">
        <f>SUMIF(A403,"=1")/1</f>
        <v>0</v>
      </c>
      <c r="F535" s="65">
        <f>SUMIF(A403,"=2")/2</f>
        <v>1</v>
      </c>
      <c r="G535" s="65">
        <f>SUMIF(A403,"=3")/3</f>
        <v>0</v>
      </c>
      <c r="H535" s="65">
        <f>SUMIF(A403,"=4")/4</f>
        <v>0</v>
      </c>
      <c r="I535" s="65">
        <f>SUMIF(A403,"=5")/5</f>
        <v>0</v>
      </c>
      <c r="J535" s="144">
        <f t="shared" si="99"/>
        <v>1</v>
      </c>
      <c r="K535" s="338"/>
      <c r="L535" s="122"/>
      <c r="M535" s="122"/>
      <c r="N535" s="122"/>
      <c r="O535" s="122"/>
      <c r="P535" s="219"/>
      <c r="Q535" s="219"/>
      <c r="R535" s="214"/>
      <c r="S535" s="298"/>
      <c r="T535" s="299"/>
      <c r="U535" s="299"/>
      <c r="V535" s="299"/>
      <c r="W535" s="299"/>
      <c r="X535" s="299"/>
      <c r="Y535" s="299"/>
      <c r="Z535" s="299"/>
      <c r="AA535" s="299"/>
      <c r="AB535" s="300"/>
    </row>
    <row r="536" spans="2:28" customFormat="1" ht="15" customHeight="1" x14ac:dyDescent="0.3">
      <c r="B536" s="270"/>
      <c r="C536" s="269"/>
      <c r="D536" s="291" t="s">
        <v>1272</v>
      </c>
      <c r="E536" s="65" t="s">
        <v>473</v>
      </c>
      <c r="F536" s="65" t="s">
        <v>473</v>
      </c>
      <c r="G536" s="65" t="s">
        <v>473</v>
      </c>
      <c r="H536" s="65" t="s">
        <v>473</v>
      </c>
      <c r="I536" s="65" t="s">
        <v>473</v>
      </c>
      <c r="J536" s="144">
        <f t="shared" si="99"/>
        <v>0</v>
      </c>
      <c r="K536" s="338"/>
      <c r="L536" s="122"/>
      <c r="M536" s="122"/>
      <c r="N536" s="122"/>
      <c r="O536" s="122"/>
      <c r="P536" s="219"/>
      <c r="Q536" s="219"/>
      <c r="R536" s="214"/>
      <c r="S536" s="298"/>
      <c r="T536" s="299"/>
      <c r="U536" s="299"/>
      <c r="V536" s="299"/>
      <c r="W536" s="299"/>
      <c r="X536" s="299"/>
      <c r="Y536" s="299"/>
      <c r="Z536" s="299"/>
      <c r="AA536" s="299"/>
      <c r="AB536" s="300"/>
    </row>
    <row r="537" spans="2:28" customFormat="1" ht="15" customHeight="1" x14ac:dyDescent="0.3">
      <c r="B537" s="270"/>
      <c r="C537" s="269"/>
      <c r="D537" s="291"/>
      <c r="E537" s="65"/>
      <c r="F537" s="65"/>
      <c r="G537" s="65"/>
      <c r="H537" s="65"/>
      <c r="I537" s="65"/>
      <c r="J537" s="144"/>
      <c r="K537" s="338"/>
      <c r="L537" s="122"/>
      <c r="M537" s="122"/>
      <c r="N537" s="122"/>
      <c r="O537" s="122"/>
      <c r="P537" s="219"/>
      <c r="Q537" s="219"/>
      <c r="R537" s="214"/>
      <c r="S537" s="298"/>
      <c r="T537" s="299"/>
      <c r="U537" s="299"/>
      <c r="V537" s="299"/>
      <c r="W537" s="299"/>
      <c r="X537" s="299"/>
      <c r="Y537" s="299"/>
      <c r="Z537" s="299"/>
      <c r="AA537" s="299"/>
      <c r="AB537" s="300"/>
    </row>
    <row r="538" spans="2:28" customFormat="1" ht="15" customHeight="1" x14ac:dyDescent="0.3">
      <c r="B538" s="270"/>
      <c r="C538" s="310"/>
      <c r="D538" s="291"/>
      <c r="E538" s="65" t="s">
        <v>1100</v>
      </c>
      <c r="F538" s="65" t="s">
        <v>1100</v>
      </c>
      <c r="G538" s="65" t="s">
        <v>1100</v>
      </c>
      <c r="H538" s="65" t="s">
        <v>1100</v>
      </c>
      <c r="I538" s="65" t="s">
        <v>1100</v>
      </c>
      <c r="J538" s="144" t="s">
        <v>1100</v>
      </c>
      <c r="K538" s="337"/>
      <c r="L538" s="122"/>
      <c r="M538" s="122"/>
      <c r="N538" s="122"/>
      <c r="O538" s="122"/>
      <c r="P538" s="219"/>
      <c r="Q538" s="219"/>
      <c r="R538" s="214"/>
      <c r="S538" s="298"/>
      <c r="T538" s="299"/>
      <c r="U538" s="299"/>
      <c r="V538" s="299"/>
      <c r="W538" s="299"/>
      <c r="X538" s="299"/>
      <c r="Y538" s="299"/>
      <c r="Z538" s="299"/>
      <c r="AA538" s="299"/>
      <c r="AB538" s="300"/>
    </row>
    <row r="539" spans="2:28" customFormat="1" x14ac:dyDescent="0.3">
      <c r="B539" s="270"/>
      <c r="C539" s="310"/>
      <c r="D539" s="291"/>
      <c r="E539" s="65">
        <f>SUM(E524:E538)</f>
        <v>62</v>
      </c>
      <c r="F539" s="65">
        <f>SUM(F524:F538)</f>
        <v>80</v>
      </c>
      <c r="G539" s="65">
        <f>SUM(G524:G538)</f>
        <v>218</v>
      </c>
      <c r="H539" s="65">
        <f>SUM(H524:H538)</f>
        <v>25</v>
      </c>
      <c r="I539" s="65">
        <f>SUM(I524:I538)</f>
        <v>14</v>
      </c>
      <c r="J539" s="144">
        <f>SUM(E539:I539)</f>
        <v>399</v>
      </c>
      <c r="K539" s="337"/>
      <c r="L539" s="122"/>
      <c r="M539" s="122"/>
      <c r="N539" s="122"/>
      <c r="O539" s="122"/>
      <c r="P539" s="219"/>
      <c r="Q539" s="219"/>
      <c r="R539" s="214"/>
      <c r="S539" s="298"/>
      <c r="T539" s="299"/>
      <c r="U539" s="299"/>
      <c r="V539" s="299"/>
      <c r="W539" s="299"/>
      <c r="X539" s="299"/>
      <c r="Y539" s="299"/>
      <c r="Z539" s="299"/>
      <c r="AA539" s="299"/>
      <c r="AB539" s="300"/>
    </row>
    <row r="540" spans="2:28" customFormat="1" x14ac:dyDescent="0.3">
      <c r="B540" s="270"/>
      <c r="C540" s="310"/>
      <c r="D540" s="339"/>
      <c r="E540" s="204"/>
      <c r="F540" s="204"/>
      <c r="G540" s="204"/>
      <c r="H540" s="204"/>
      <c r="I540" s="208"/>
      <c r="J540" s="333">
        <f>SUM(J524:J537)</f>
        <v>399</v>
      </c>
      <c r="K540" s="122"/>
      <c r="L540" s="122"/>
      <c r="M540" s="122"/>
      <c r="N540" s="122"/>
      <c r="O540" s="122"/>
      <c r="P540" s="219"/>
      <c r="Q540" s="219"/>
      <c r="R540" s="214"/>
      <c r="S540" s="298"/>
      <c r="T540" s="299"/>
      <c r="U540" s="299"/>
      <c r="V540" s="299"/>
      <c r="W540" s="299"/>
      <c r="X540" s="299"/>
      <c r="Y540" s="299"/>
      <c r="Z540" s="299"/>
      <c r="AA540" s="299"/>
      <c r="AB540" s="300"/>
    </row>
    <row r="541" spans="2:28" customFormat="1" ht="15" customHeight="1" x14ac:dyDescent="0.3">
      <c r="B541" s="270"/>
      <c r="C541" s="310"/>
      <c r="D541" s="308"/>
      <c r="E541" s="204"/>
      <c r="F541" s="204"/>
      <c r="G541" s="204"/>
      <c r="H541" s="204"/>
      <c r="I541" s="211"/>
      <c r="J541" s="321"/>
      <c r="K541" s="122"/>
      <c r="L541" s="122"/>
      <c r="M541" s="122"/>
      <c r="N541" s="122"/>
      <c r="O541" s="122"/>
      <c r="P541" s="219"/>
      <c r="Q541" s="219"/>
      <c r="R541" s="214"/>
      <c r="S541" s="298"/>
      <c r="T541" s="299"/>
      <c r="U541" s="299"/>
      <c r="V541" s="299"/>
      <c r="W541" s="299"/>
      <c r="X541" s="299"/>
      <c r="Y541" s="299"/>
      <c r="Z541" s="299"/>
      <c r="AA541" s="299"/>
      <c r="AB541" s="300"/>
    </row>
    <row r="542" spans="2:28" customFormat="1" ht="15" customHeight="1" x14ac:dyDescent="0.3">
      <c r="B542" s="270"/>
      <c r="C542" s="313"/>
      <c r="D542" s="271"/>
      <c r="E542" s="271"/>
      <c r="F542" s="271"/>
      <c r="G542" s="271" t="s">
        <v>1273</v>
      </c>
      <c r="H542" s="272"/>
      <c r="I542" s="272"/>
      <c r="J542" s="323"/>
      <c r="K542" s="122"/>
      <c r="L542" s="122"/>
      <c r="M542" s="122"/>
      <c r="N542" s="122"/>
      <c r="O542" s="122"/>
      <c r="P542" s="219"/>
      <c r="Q542" s="219"/>
      <c r="R542" s="214"/>
      <c r="S542" s="298"/>
      <c r="T542" s="299"/>
      <c r="U542" s="299"/>
      <c r="V542" s="299"/>
      <c r="W542" s="299"/>
      <c r="X542" s="299"/>
      <c r="Y542" s="299"/>
      <c r="Z542" s="299"/>
      <c r="AA542" s="299"/>
      <c r="AB542" s="300"/>
    </row>
    <row r="543" spans="2:28" customFormat="1" ht="24" x14ac:dyDescent="0.3">
      <c r="B543" s="270"/>
      <c r="C543" s="313"/>
      <c r="D543" s="340"/>
      <c r="E543" s="341" t="s">
        <v>1190</v>
      </c>
      <c r="F543" s="277" t="s">
        <v>1191</v>
      </c>
      <c r="G543" s="277" t="s">
        <v>1192</v>
      </c>
      <c r="H543" s="277" t="s">
        <v>1193</v>
      </c>
      <c r="I543" s="278" t="s">
        <v>1194</v>
      </c>
      <c r="J543" s="279" t="s">
        <v>1195</v>
      </c>
      <c r="K543" s="204"/>
      <c r="L543" s="204"/>
      <c r="M543" s="204"/>
      <c r="N543" s="204"/>
      <c r="O543" s="211"/>
      <c r="P543" s="336"/>
      <c r="Q543" s="219"/>
      <c r="R543" s="214"/>
      <c r="S543" s="298"/>
      <c r="T543" s="299"/>
      <c r="U543" s="299"/>
      <c r="V543" s="299"/>
      <c r="W543" s="299"/>
      <c r="X543" s="299"/>
      <c r="Y543" s="299"/>
      <c r="Z543" s="299"/>
      <c r="AA543" s="299"/>
      <c r="AB543" s="300"/>
    </row>
    <row r="544" spans="2:28" customFormat="1" ht="15" customHeight="1" x14ac:dyDescent="0.3">
      <c r="B544" s="270"/>
      <c r="C544" s="269"/>
      <c r="D544" s="342"/>
      <c r="E544" s="285">
        <v>1</v>
      </c>
      <c r="F544" s="286">
        <v>2</v>
      </c>
      <c r="G544" s="287">
        <v>3</v>
      </c>
      <c r="H544" s="288">
        <v>4</v>
      </c>
      <c r="I544" s="188">
        <v>5</v>
      </c>
      <c r="J544" s="144"/>
      <c r="K544" s="204"/>
      <c r="L544" s="204"/>
      <c r="M544" s="204"/>
      <c r="N544" s="204"/>
      <c r="O544" s="211"/>
      <c r="P544" s="336"/>
      <c r="Q544" s="219"/>
      <c r="R544" s="214"/>
      <c r="S544" s="298"/>
      <c r="T544" s="299"/>
      <c r="U544" s="299"/>
      <c r="V544" s="299"/>
      <c r="W544" s="299"/>
      <c r="X544" s="299"/>
      <c r="Y544" s="299"/>
      <c r="Z544" s="299"/>
      <c r="AA544" s="299"/>
      <c r="AB544" s="300"/>
    </row>
    <row r="545" spans="2:28" customFormat="1" x14ac:dyDescent="0.3">
      <c r="B545" s="270"/>
      <c r="C545" s="269"/>
      <c r="D545" s="342" t="s">
        <v>1272</v>
      </c>
      <c r="E545" s="343" t="str">
        <f>E536</f>
        <v>-</v>
      </c>
      <c r="F545" s="343" t="str">
        <f>F536</f>
        <v>-</v>
      </c>
      <c r="G545" s="343" t="str">
        <f>G536</f>
        <v>-</v>
      </c>
      <c r="H545" s="343" t="str">
        <f>H536</f>
        <v>-</v>
      </c>
      <c r="I545" s="343" t="str">
        <f>I536</f>
        <v>-</v>
      </c>
      <c r="J545" s="144">
        <f>SUM(E545:I545)</f>
        <v>0</v>
      </c>
      <c r="K545" s="204"/>
      <c r="L545" s="204"/>
      <c r="M545" s="204"/>
      <c r="N545" s="204"/>
      <c r="O545" s="211"/>
      <c r="P545" s="336"/>
      <c r="Q545" s="219"/>
      <c r="R545" s="214"/>
      <c r="S545" s="298"/>
      <c r="T545" s="299"/>
      <c r="U545" s="299"/>
      <c r="V545" s="299"/>
      <c r="W545" s="299"/>
      <c r="X545" s="299"/>
      <c r="Y545" s="299"/>
      <c r="Z545" s="299"/>
      <c r="AA545" s="299"/>
      <c r="AB545" s="300"/>
    </row>
    <row r="546" spans="2:28" customFormat="1" ht="15" customHeight="1" x14ac:dyDescent="0.3">
      <c r="B546" s="270"/>
      <c r="C546" s="269"/>
      <c r="D546" s="342" t="s">
        <v>1271</v>
      </c>
      <c r="E546" s="343">
        <f>E535</f>
        <v>0</v>
      </c>
      <c r="F546" s="343">
        <f>F535</f>
        <v>1</v>
      </c>
      <c r="G546" s="343">
        <f>G535</f>
        <v>0</v>
      </c>
      <c r="H546" s="343">
        <f>H535</f>
        <v>0</v>
      </c>
      <c r="I546" s="343">
        <f>I535</f>
        <v>0</v>
      </c>
      <c r="J546" s="144">
        <f t="shared" ref="J546:J557" si="100">SUM(E546:I546)</f>
        <v>1</v>
      </c>
      <c r="K546" s="204"/>
      <c r="L546" s="204"/>
      <c r="M546" s="204"/>
      <c r="N546" s="204"/>
      <c r="O546" s="211"/>
      <c r="P546" s="336"/>
      <c r="Q546" s="219"/>
      <c r="R546" s="214"/>
      <c r="S546" s="298"/>
      <c r="T546" s="299"/>
      <c r="U546" s="299"/>
      <c r="V546" s="299"/>
      <c r="W546" s="299"/>
      <c r="X546" s="299"/>
      <c r="Y546" s="299"/>
      <c r="Z546" s="299"/>
      <c r="AA546" s="299"/>
      <c r="AB546" s="300"/>
    </row>
    <row r="547" spans="2:28" customFormat="1" ht="15" customHeight="1" x14ac:dyDescent="0.3">
      <c r="B547" s="270"/>
      <c r="C547" s="269"/>
      <c r="D547" s="342" t="s">
        <v>1270</v>
      </c>
      <c r="E547" s="144">
        <f>E534</f>
        <v>0</v>
      </c>
      <c r="F547" s="144">
        <f>F534</f>
        <v>0</v>
      </c>
      <c r="G547" s="144">
        <f>G534</f>
        <v>1</v>
      </c>
      <c r="H547" s="144">
        <f>H534</f>
        <v>0</v>
      </c>
      <c r="I547" s="144">
        <f>I534</f>
        <v>0</v>
      </c>
      <c r="J547" s="144">
        <f t="shared" si="100"/>
        <v>1</v>
      </c>
      <c r="K547" s="204"/>
      <c r="L547" s="204"/>
      <c r="M547" s="204"/>
      <c r="N547" s="204"/>
      <c r="O547" s="211"/>
      <c r="P547" s="336"/>
      <c r="Q547" s="219"/>
      <c r="R547" s="214"/>
      <c r="S547" s="298"/>
      <c r="T547" s="299"/>
      <c r="U547" s="299"/>
      <c r="V547" s="299"/>
      <c r="W547" s="299"/>
      <c r="X547" s="299"/>
      <c r="Y547" s="299"/>
      <c r="Z547" s="299"/>
      <c r="AA547" s="299"/>
      <c r="AB547" s="300"/>
    </row>
    <row r="548" spans="2:28" customFormat="1" ht="15" customHeight="1" x14ac:dyDescent="0.3">
      <c r="B548" s="270"/>
      <c r="C548" s="269"/>
      <c r="D548" s="342" t="s">
        <v>1269</v>
      </c>
      <c r="E548" s="343">
        <f>E533</f>
        <v>1</v>
      </c>
      <c r="F548" s="343">
        <f>F533</f>
        <v>0</v>
      </c>
      <c r="G548" s="343">
        <f>G533</f>
        <v>0</v>
      </c>
      <c r="H548" s="343">
        <f>H533</f>
        <v>0</v>
      </c>
      <c r="I548" s="343">
        <f>I533</f>
        <v>0</v>
      </c>
      <c r="J548" s="144">
        <f t="shared" si="100"/>
        <v>1</v>
      </c>
      <c r="K548" s="204"/>
      <c r="L548" s="204"/>
      <c r="M548" s="204"/>
      <c r="N548" s="204"/>
      <c r="O548" s="211"/>
      <c r="P548" s="336"/>
      <c r="Q548" s="219"/>
      <c r="R548" s="214"/>
      <c r="S548" s="298"/>
      <c r="T548" s="299"/>
      <c r="U548" s="299"/>
      <c r="V548" s="299"/>
      <c r="W548" s="299"/>
      <c r="X548" s="299"/>
      <c r="Y548" s="299"/>
      <c r="Z548" s="299"/>
      <c r="AA548" s="299"/>
      <c r="AB548" s="300"/>
    </row>
    <row r="549" spans="2:28" customFormat="1" ht="15" customHeight="1" x14ac:dyDescent="0.3">
      <c r="B549" s="270"/>
      <c r="C549" s="269"/>
      <c r="D549" s="342" t="s">
        <v>1268</v>
      </c>
      <c r="E549" s="343">
        <f>E532</f>
        <v>1</v>
      </c>
      <c r="F549" s="343">
        <f>F532</f>
        <v>2</v>
      </c>
      <c r="G549" s="343">
        <f>G532</f>
        <v>6</v>
      </c>
      <c r="H549" s="343">
        <f>H532</f>
        <v>0</v>
      </c>
      <c r="I549" s="343">
        <f>I532</f>
        <v>1</v>
      </c>
      <c r="J549" s="144">
        <f t="shared" si="100"/>
        <v>10</v>
      </c>
      <c r="K549" s="204"/>
      <c r="L549" s="204"/>
      <c r="M549" s="204"/>
      <c r="N549" s="204"/>
      <c r="O549" s="211"/>
      <c r="P549" s="336"/>
      <c r="Q549" s="219"/>
      <c r="R549" s="214"/>
      <c r="S549" s="298"/>
      <c r="T549" s="299"/>
      <c r="U549" s="299"/>
      <c r="V549" s="299"/>
      <c r="W549" s="299"/>
      <c r="X549" s="299"/>
      <c r="Y549" s="299"/>
      <c r="Z549" s="299"/>
      <c r="AA549" s="299"/>
      <c r="AB549" s="300"/>
    </row>
    <row r="550" spans="2:28" customFormat="1" ht="15" customHeight="1" x14ac:dyDescent="0.3">
      <c r="B550" s="270"/>
      <c r="C550" s="269"/>
      <c r="D550" s="342" t="s">
        <v>1267</v>
      </c>
      <c r="E550" s="343">
        <f>E531</f>
        <v>1</v>
      </c>
      <c r="F550" s="343">
        <f>F531</f>
        <v>2</v>
      </c>
      <c r="G550" s="343">
        <f>G531</f>
        <v>5</v>
      </c>
      <c r="H550" s="343">
        <f>H531</f>
        <v>0</v>
      </c>
      <c r="I550" s="343">
        <f>I531</f>
        <v>0</v>
      </c>
      <c r="J550" s="144">
        <f t="shared" si="100"/>
        <v>8</v>
      </c>
      <c r="K550" s="204"/>
      <c r="L550" s="204"/>
      <c r="M550" s="204"/>
      <c r="N550" s="204"/>
      <c r="O550" s="211"/>
      <c r="P550" s="336"/>
      <c r="Q550" s="219"/>
      <c r="R550" s="214"/>
      <c r="S550" s="298"/>
      <c r="T550" s="299"/>
      <c r="U550" s="299"/>
      <c r="V550" s="299"/>
      <c r="W550" s="299"/>
      <c r="X550" s="299"/>
      <c r="Y550" s="299"/>
      <c r="Z550" s="299"/>
      <c r="AA550" s="299"/>
      <c r="AB550" s="300"/>
    </row>
    <row r="551" spans="2:28" customFormat="1" ht="15" customHeight="1" x14ac:dyDescent="0.3">
      <c r="B551" s="270"/>
      <c r="C551" s="269"/>
      <c r="D551" s="342" t="s">
        <v>1266</v>
      </c>
      <c r="E551" s="343">
        <f>E530</f>
        <v>3</v>
      </c>
      <c r="F551" s="343">
        <f>F530</f>
        <v>7</v>
      </c>
      <c r="G551" s="343">
        <f>G530</f>
        <v>31</v>
      </c>
      <c r="H551" s="343">
        <f>H530</f>
        <v>0</v>
      </c>
      <c r="I551" s="343">
        <f>I530</f>
        <v>0</v>
      </c>
      <c r="J551" s="144">
        <f t="shared" si="100"/>
        <v>41</v>
      </c>
      <c r="K551" s="204"/>
      <c r="L551" s="204"/>
      <c r="M551" s="204"/>
      <c r="N551" s="204"/>
      <c r="O551" s="211"/>
      <c r="P551" s="336"/>
      <c r="Q551" s="219"/>
      <c r="R551" s="214"/>
      <c r="S551" s="298"/>
      <c r="T551" s="299"/>
      <c r="U551" s="299"/>
      <c r="V551" s="299"/>
      <c r="W551" s="299"/>
      <c r="X551" s="299"/>
      <c r="Y551" s="299"/>
      <c r="Z551" s="299"/>
      <c r="AA551" s="299"/>
      <c r="AB551" s="300"/>
    </row>
    <row r="552" spans="2:28" customFormat="1" ht="15" customHeight="1" x14ac:dyDescent="0.3">
      <c r="B552" s="270"/>
      <c r="C552" s="269"/>
      <c r="D552" s="342" t="s">
        <v>1265</v>
      </c>
      <c r="E552" s="343">
        <f>E529</f>
        <v>10</v>
      </c>
      <c r="F552" s="343">
        <f>F529</f>
        <v>8</v>
      </c>
      <c r="G552" s="343">
        <f>G529</f>
        <v>39</v>
      </c>
      <c r="H552" s="343">
        <f>H529</f>
        <v>5</v>
      </c>
      <c r="I552" s="343">
        <f>I529</f>
        <v>1</v>
      </c>
      <c r="J552" s="144">
        <f t="shared" si="100"/>
        <v>63</v>
      </c>
      <c r="K552" s="204"/>
      <c r="L552" s="204"/>
      <c r="M552" s="204"/>
      <c r="N552" s="204"/>
      <c r="O552" s="211"/>
      <c r="P552" s="336"/>
      <c r="Q552" s="219"/>
      <c r="R552" s="214"/>
      <c r="S552" s="298"/>
      <c r="T552" s="299"/>
      <c r="U552" s="299"/>
      <c r="V552" s="299"/>
      <c r="W552" s="299"/>
      <c r="X552" s="299"/>
      <c r="Y552" s="299"/>
      <c r="Z552" s="299"/>
      <c r="AA552" s="299"/>
      <c r="AB552" s="300"/>
    </row>
    <row r="553" spans="2:28" customFormat="1" ht="15" customHeight="1" x14ac:dyDescent="0.3">
      <c r="B553" s="270"/>
      <c r="C553" s="310"/>
      <c r="D553" s="342" t="s">
        <v>1264</v>
      </c>
      <c r="E553" s="343">
        <f>E528</f>
        <v>5</v>
      </c>
      <c r="F553" s="343">
        <f>F528</f>
        <v>8</v>
      </c>
      <c r="G553" s="343">
        <f>G528</f>
        <v>37</v>
      </c>
      <c r="H553" s="343">
        <f>H528</f>
        <v>4</v>
      </c>
      <c r="I553" s="343">
        <f>I528</f>
        <v>0</v>
      </c>
      <c r="J553" s="144">
        <f t="shared" si="100"/>
        <v>54</v>
      </c>
      <c r="K553" s="204"/>
      <c r="L553" s="204"/>
      <c r="M553" s="204"/>
      <c r="N553" s="204"/>
      <c r="O553" s="211"/>
      <c r="P553" s="336"/>
      <c r="Q553" s="219"/>
      <c r="R553" s="214"/>
      <c r="S553" s="298"/>
      <c r="T553" s="299"/>
      <c r="U553" s="299"/>
      <c r="V553" s="299"/>
      <c r="W553" s="299"/>
      <c r="X553" s="299"/>
      <c r="Y553" s="299"/>
      <c r="Z553" s="299"/>
      <c r="AA553" s="299"/>
      <c r="AB553" s="300"/>
    </row>
    <row r="554" spans="2:28" customFormat="1" x14ac:dyDescent="0.3">
      <c r="B554" s="270"/>
      <c r="C554" s="310"/>
      <c r="D554" s="342" t="s">
        <v>1263</v>
      </c>
      <c r="E554" s="343">
        <f>E527</f>
        <v>7</v>
      </c>
      <c r="F554" s="343">
        <f>F527</f>
        <v>14</v>
      </c>
      <c r="G554" s="343">
        <f>G527</f>
        <v>35</v>
      </c>
      <c r="H554" s="343">
        <f>H527</f>
        <v>4</v>
      </c>
      <c r="I554" s="343">
        <f>I527</f>
        <v>0</v>
      </c>
      <c r="J554" s="144">
        <f t="shared" si="100"/>
        <v>60</v>
      </c>
      <c r="K554" s="204"/>
      <c r="L554" s="204"/>
      <c r="M554" s="204"/>
      <c r="N554" s="204"/>
      <c r="O554" s="211"/>
      <c r="P554" s="336"/>
      <c r="Q554" s="219"/>
      <c r="R554" s="214"/>
      <c r="S554" s="298"/>
      <c r="T554" s="299"/>
      <c r="U554" s="299"/>
      <c r="V554" s="299"/>
      <c r="W554" s="299"/>
      <c r="X554" s="299"/>
      <c r="Y554" s="299"/>
      <c r="Z554" s="299"/>
      <c r="AA554" s="299"/>
      <c r="AB554" s="300"/>
    </row>
    <row r="555" spans="2:28" customFormat="1" ht="15" customHeight="1" x14ac:dyDescent="0.3">
      <c r="B555" s="270"/>
      <c r="C555" s="310"/>
      <c r="D555" s="342" t="s">
        <v>1262</v>
      </c>
      <c r="E555" s="343">
        <f>E526</f>
        <v>9</v>
      </c>
      <c r="F555" s="343">
        <f>F526</f>
        <v>14</v>
      </c>
      <c r="G555" s="343">
        <f>G526</f>
        <v>18</v>
      </c>
      <c r="H555" s="343">
        <f>H526</f>
        <v>3</v>
      </c>
      <c r="I555" s="343">
        <f>I526</f>
        <v>0</v>
      </c>
      <c r="J555" s="144">
        <f t="shared" si="100"/>
        <v>44</v>
      </c>
      <c r="K555" s="204"/>
      <c r="L555" s="204"/>
      <c r="M555" s="204"/>
      <c r="N555" s="204"/>
      <c r="O555" s="211"/>
      <c r="P555" s="336"/>
      <c r="Q555" s="219"/>
      <c r="R555" s="214"/>
      <c r="S555" s="298"/>
      <c r="T555" s="299"/>
      <c r="U555" s="299"/>
      <c r="V555" s="299"/>
      <c r="W555" s="299"/>
      <c r="X555" s="299"/>
      <c r="Y555" s="299"/>
      <c r="Z555" s="299"/>
      <c r="AA555" s="299"/>
      <c r="AB555" s="300"/>
    </row>
    <row r="556" spans="2:28" customFormat="1" ht="15" customHeight="1" x14ac:dyDescent="0.3">
      <c r="B556" s="344"/>
      <c r="C556" s="313"/>
      <c r="D556" s="342" t="s">
        <v>1261</v>
      </c>
      <c r="E556" s="343">
        <f>E525</f>
        <v>13</v>
      </c>
      <c r="F556" s="343">
        <f>F525</f>
        <v>12</v>
      </c>
      <c r="G556" s="343">
        <f>G525</f>
        <v>19</v>
      </c>
      <c r="H556" s="343">
        <f>H525</f>
        <v>4</v>
      </c>
      <c r="I556" s="343">
        <f>I525</f>
        <v>2</v>
      </c>
      <c r="J556" s="144">
        <f t="shared" si="100"/>
        <v>50</v>
      </c>
      <c r="K556" s="204"/>
      <c r="L556" s="204"/>
      <c r="M556" s="204"/>
      <c r="N556" s="204"/>
      <c r="O556" s="211"/>
      <c r="P556" s="336"/>
      <c r="Q556" s="219"/>
      <c r="R556" s="214"/>
      <c r="S556" s="298"/>
      <c r="T556" s="299"/>
      <c r="U556" s="299"/>
      <c r="V556" s="299"/>
      <c r="W556" s="299"/>
      <c r="X556" s="299"/>
      <c r="Y556" s="299"/>
      <c r="Z556" s="299"/>
      <c r="AA556" s="299"/>
      <c r="AB556" s="300"/>
    </row>
    <row r="557" spans="2:28" customFormat="1" ht="15" customHeight="1" x14ac:dyDescent="0.3">
      <c r="B557" s="270"/>
      <c r="C557" s="313"/>
      <c r="D557" s="342" t="s">
        <v>1260</v>
      </c>
      <c r="E557" s="343">
        <f>E524</f>
        <v>12</v>
      </c>
      <c r="F557" s="343">
        <f>F524</f>
        <v>12</v>
      </c>
      <c r="G557" s="343">
        <f>G524</f>
        <v>27</v>
      </c>
      <c r="H557" s="343">
        <f>H524</f>
        <v>5</v>
      </c>
      <c r="I557" s="343">
        <f>I524</f>
        <v>10</v>
      </c>
      <c r="J557" s="144">
        <f t="shared" si="100"/>
        <v>66</v>
      </c>
      <c r="K557" s="204"/>
      <c r="L557" s="204"/>
      <c r="M557" s="204"/>
      <c r="N557" s="204"/>
      <c r="O557" s="211"/>
      <c r="P557" s="336"/>
      <c r="Q557" s="219"/>
      <c r="R557" s="214"/>
      <c r="S557" s="298"/>
      <c r="T557" s="299"/>
      <c r="U557" s="299"/>
      <c r="V557" s="299"/>
      <c r="W557" s="299"/>
      <c r="X557" s="299"/>
      <c r="Y557" s="299"/>
      <c r="Z557" s="299"/>
      <c r="AA557" s="299"/>
      <c r="AB557" s="300"/>
    </row>
    <row r="558" spans="2:28" customFormat="1" ht="15" customHeight="1" x14ac:dyDescent="0.3">
      <c r="B558" s="270"/>
      <c r="C558" s="269"/>
      <c r="D558" s="342"/>
      <c r="E558" s="343"/>
      <c r="F558" s="65"/>
      <c r="G558" s="65"/>
      <c r="H558" s="65"/>
      <c r="I558" s="142"/>
      <c r="J558" s="144"/>
      <c r="K558" s="204"/>
      <c r="L558" s="204"/>
      <c r="M558" s="204"/>
      <c r="N558" s="204"/>
      <c r="O558" s="211"/>
      <c r="P558" s="336"/>
      <c r="Q558" s="219"/>
      <c r="R558" s="214"/>
      <c r="S558" s="298"/>
      <c r="T558" s="299"/>
      <c r="U558" s="299"/>
      <c r="V558" s="299"/>
      <c r="W558" s="299"/>
      <c r="X558" s="299"/>
      <c r="Y558" s="299"/>
      <c r="Z558" s="299"/>
      <c r="AA558" s="299"/>
      <c r="AB558" s="300"/>
    </row>
    <row r="559" spans="2:28" customFormat="1" x14ac:dyDescent="0.3">
      <c r="B559" s="270"/>
      <c r="C559" s="269"/>
      <c r="D559" s="342"/>
      <c r="E559" s="343" t="s">
        <v>1100</v>
      </c>
      <c r="F559" s="65" t="s">
        <v>1100</v>
      </c>
      <c r="G559" s="65" t="s">
        <v>1100</v>
      </c>
      <c r="H559" s="65" t="s">
        <v>1100</v>
      </c>
      <c r="I559" s="65" t="s">
        <v>1100</v>
      </c>
      <c r="J559" s="144" t="s">
        <v>1100</v>
      </c>
      <c r="K559" s="122"/>
      <c r="L559" s="122"/>
      <c r="M559" s="122"/>
      <c r="N559" s="122"/>
      <c r="O559" s="122"/>
      <c r="P559" s="219"/>
      <c r="Q559" s="219"/>
      <c r="R559" s="214"/>
      <c r="S559" s="298"/>
      <c r="T559" s="299"/>
      <c r="U559" s="299"/>
      <c r="V559" s="299"/>
      <c r="W559" s="299"/>
      <c r="X559" s="299"/>
      <c r="Y559" s="299"/>
      <c r="Z559" s="299"/>
      <c r="AA559" s="299"/>
      <c r="AB559" s="300"/>
    </row>
    <row r="560" spans="2:28" customFormat="1" ht="15" customHeight="1" x14ac:dyDescent="0.3">
      <c r="B560" s="270"/>
      <c r="C560" s="269"/>
      <c r="D560" s="342"/>
      <c r="E560" s="343">
        <f>SUM(E545:E559)</f>
        <v>62</v>
      </c>
      <c r="F560" s="65">
        <f>SUM(F545:F559)</f>
        <v>80</v>
      </c>
      <c r="G560" s="65">
        <f>SUM(G545:G559)</f>
        <v>218</v>
      </c>
      <c r="H560" s="65">
        <f>SUM(H545:H559)</f>
        <v>25</v>
      </c>
      <c r="I560" s="65">
        <f>SUM(I545:I559)</f>
        <v>14</v>
      </c>
      <c r="J560" s="144">
        <f>SUM(E560:I560)</f>
        <v>399</v>
      </c>
      <c r="K560" s="122"/>
      <c r="L560" s="122"/>
      <c r="M560" s="122"/>
      <c r="N560" s="122"/>
      <c r="O560" s="122"/>
      <c r="P560" s="219"/>
      <c r="Q560" s="219"/>
      <c r="R560" s="214"/>
      <c r="S560" s="298"/>
      <c r="T560" s="299"/>
      <c r="U560" s="299"/>
      <c r="V560" s="299"/>
      <c r="W560" s="299"/>
      <c r="X560" s="299"/>
      <c r="Y560" s="299"/>
      <c r="Z560" s="299"/>
      <c r="AA560" s="299"/>
      <c r="AB560" s="300"/>
    </row>
    <row r="561" spans="2:28" customFormat="1" ht="15" customHeight="1" x14ac:dyDescent="0.3">
      <c r="B561" s="270"/>
      <c r="C561" s="269"/>
      <c r="D561" s="345"/>
      <c r="E561" s="204"/>
      <c r="F561" s="204"/>
      <c r="G561" s="204"/>
      <c r="H561" s="204"/>
      <c r="I561" s="208"/>
      <c r="J561" s="333">
        <f>SUM(J545:J558)</f>
        <v>399</v>
      </c>
      <c r="K561" s="122"/>
      <c r="L561" s="122"/>
      <c r="M561" s="122"/>
      <c r="N561" s="122"/>
      <c r="O561" s="122"/>
      <c r="P561" s="219"/>
      <c r="Q561" s="219"/>
      <c r="R561" s="214"/>
      <c r="S561" s="298"/>
      <c r="T561" s="299"/>
      <c r="U561" s="299"/>
      <c r="V561" s="299"/>
      <c r="W561" s="299"/>
      <c r="X561" s="299"/>
      <c r="Y561" s="299"/>
      <c r="Z561" s="299"/>
      <c r="AA561" s="299"/>
      <c r="AB561" s="300"/>
    </row>
    <row r="562" spans="2:28" customFormat="1" ht="15" customHeight="1" x14ac:dyDescent="0.3">
      <c r="B562" s="270"/>
      <c r="C562" s="269"/>
      <c r="D562" s="122"/>
      <c r="E562" s="122"/>
      <c r="F562" s="122"/>
      <c r="G562" s="122"/>
      <c r="H562" s="122"/>
      <c r="I562" s="122"/>
      <c r="J562" s="122"/>
      <c r="K562" s="122"/>
      <c r="L562" s="122"/>
      <c r="M562" s="122"/>
      <c r="N562" s="122"/>
      <c r="O562" s="122"/>
      <c r="P562" s="219"/>
      <c r="Q562" s="219"/>
      <c r="R562" s="214"/>
      <c r="S562" s="298"/>
      <c r="T562" s="299"/>
      <c r="U562" s="299"/>
      <c r="V562" s="299"/>
      <c r="W562" s="299"/>
      <c r="X562" s="299"/>
      <c r="Y562" s="299"/>
      <c r="Z562" s="299"/>
      <c r="AA562" s="299"/>
      <c r="AB562" s="300"/>
    </row>
    <row r="563" spans="2:28" customFormat="1" ht="15" customHeight="1" x14ac:dyDescent="0.3">
      <c r="B563" s="270"/>
      <c r="C563" s="313"/>
      <c r="D563" s="324"/>
      <c r="E563" s="324"/>
      <c r="F563" s="323"/>
      <c r="G563" s="323" t="s">
        <v>1274</v>
      </c>
      <c r="H563" s="324"/>
      <c r="I563" s="324"/>
      <c r="J563" s="325"/>
      <c r="K563" s="273"/>
      <c r="L563" s="273"/>
      <c r="M563" s="273"/>
      <c r="N563" s="273"/>
      <c r="O563" s="273"/>
      <c r="P563" s="273"/>
      <c r="Q563" s="219"/>
      <c r="R563" s="214"/>
      <c r="S563" s="298"/>
      <c r="T563" s="299"/>
      <c r="U563" s="299"/>
      <c r="V563" s="299"/>
      <c r="W563" s="299"/>
      <c r="X563" s="299"/>
      <c r="Y563" s="299"/>
      <c r="Z563" s="299"/>
      <c r="AA563" s="299"/>
      <c r="AB563" s="300"/>
    </row>
    <row r="564" spans="2:28" customFormat="1" ht="24" x14ac:dyDescent="0.3">
      <c r="B564" s="270"/>
      <c r="C564" s="313"/>
      <c r="D564" s="276"/>
      <c r="E564" s="277" t="s">
        <v>1190</v>
      </c>
      <c r="F564" s="277" t="s">
        <v>1191</v>
      </c>
      <c r="G564" s="277" t="s">
        <v>1192</v>
      </c>
      <c r="H564" s="277" t="s">
        <v>1193</v>
      </c>
      <c r="I564" s="278" t="s">
        <v>1194</v>
      </c>
      <c r="J564" s="279" t="s">
        <v>1195</v>
      </c>
      <c r="K564" s="280" t="s">
        <v>1196</v>
      </c>
      <c r="L564" s="281" t="s">
        <v>1197</v>
      </c>
      <c r="M564" s="281" t="s">
        <v>1198</v>
      </c>
      <c r="N564" s="281" t="s">
        <v>1199</v>
      </c>
      <c r="O564" s="282" t="s">
        <v>1200</v>
      </c>
      <c r="P564" s="283" t="s">
        <v>1201</v>
      </c>
      <c r="Q564" s="219"/>
      <c r="R564" s="214"/>
      <c r="S564" s="298"/>
      <c r="T564" s="299"/>
      <c r="U564" s="299"/>
      <c r="V564" s="299"/>
      <c r="W564" s="299"/>
      <c r="X564" s="299"/>
      <c r="Y564" s="299"/>
      <c r="Z564" s="299"/>
      <c r="AA564" s="299"/>
      <c r="AB564" s="300"/>
    </row>
    <row r="565" spans="2:28" customFormat="1" ht="15" customHeight="1" x14ac:dyDescent="0.3">
      <c r="B565" s="270"/>
      <c r="C565" s="269"/>
      <c r="D565" s="284"/>
      <c r="E565" s="285">
        <v>1</v>
      </c>
      <c r="F565" s="286">
        <v>2</v>
      </c>
      <c r="G565" s="287">
        <v>3</v>
      </c>
      <c r="H565" s="288">
        <v>4</v>
      </c>
      <c r="I565" s="188">
        <v>5</v>
      </c>
      <c r="J565" s="144"/>
      <c r="K565" s="289"/>
      <c r="L565" s="145"/>
      <c r="M565" s="144"/>
      <c r="N565" s="145"/>
      <c r="O565" s="290"/>
      <c r="P565" s="148"/>
      <c r="Q565" s="219"/>
      <c r="R565" s="214"/>
      <c r="S565" s="298"/>
      <c r="T565" s="299"/>
      <c r="U565" s="299"/>
      <c r="V565" s="299"/>
      <c r="W565" s="299"/>
      <c r="X565" s="299"/>
      <c r="Y565" s="299"/>
      <c r="Z565" s="299"/>
      <c r="AA565" s="299"/>
      <c r="AB565" s="300"/>
    </row>
    <row r="566" spans="2:28" customFormat="1" ht="15" customHeight="1" x14ac:dyDescent="0.3">
      <c r="B566" s="270"/>
      <c r="C566" s="269"/>
      <c r="D566" s="291" t="s">
        <v>1275</v>
      </c>
      <c r="E566" s="65">
        <f>SUMIF($A$402:$A$403,"=1")/1</f>
        <v>0</v>
      </c>
      <c r="F566" s="65">
        <f>SUMIF($A$402:$A$403,"=2")/2</f>
        <v>1</v>
      </c>
      <c r="G566" s="65">
        <f>SUMIF($A$402:$A$403,"=3")/3</f>
        <v>1</v>
      </c>
      <c r="H566" s="65">
        <f>SUMIF($A$402:$A$403,"=4")/4</f>
        <v>0</v>
      </c>
      <c r="I566" s="142">
        <f>SUMIF($A$402:$A$403,"=5")/5</f>
        <v>0</v>
      </c>
      <c r="J566" s="144">
        <f>SUM(E566:I566)</f>
        <v>2</v>
      </c>
      <c r="K566" s="292"/>
      <c r="L566" s="293"/>
      <c r="M566" s="296"/>
      <c r="N566" s="294"/>
      <c r="O566" s="290">
        <v>1910</v>
      </c>
      <c r="P566" s="148"/>
      <c r="Q566" s="219"/>
      <c r="R566" s="214"/>
      <c r="S566" s="298"/>
      <c r="T566" s="299"/>
      <c r="U566" s="299"/>
      <c r="V566" s="299"/>
      <c r="W566" s="299"/>
      <c r="X566" s="299"/>
      <c r="Y566" s="299"/>
      <c r="Z566" s="299"/>
      <c r="AA566" s="299"/>
      <c r="AB566" s="300"/>
    </row>
    <row r="567" spans="2:28" customFormat="1" ht="15" customHeight="1" x14ac:dyDescent="0.3">
      <c r="B567" s="270"/>
      <c r="C567" s="269"/>
      <c r="D567" s="291" t="s">
        <v>1276</v>
      </c>
      <c r="E567" s="65">
        <f>SUMIF($A$397:$A$401,"=1")/1</f>
        <v>2</v>
      </c>
      <c r="F567" s="65">
        <f>SUMIF($A$397:$A$401,"=2")/2</f>
        <v>2</v>
      </c>
      <c r="G567" s="65">
        <f>SUMIF($A$397:$A$401,"=3")/3</f>
        <v>1</v>
      </c>
      <c r="H567" s="65">
        <f>SUMIF($A$397:$A$401,"=4")/4</f>
        <v>0</v>
      </c>
      <c r="I567" s="142">
        <f>SUMIF($A$397:$A$401,"=5")/5</f>
        <v>0</v>
      </c>
      <c r="J567" s="144">
        <f t="shared" ref="J567:J572" si="101">SUM(E567:I567)</f>
        <v>5</v>
      </c>
      <c r="K567" s="292"/>
      <c r="L567" s="293"/>
      <c r="M567" s="296"/>
      <c r="N567" s="294"/>
      <c r="O567" s="290">
        <v>1920</v>
      </c>
      <c r="P567" s="148"/>
      <c r="Q567" s="219"/>
      <c r="R567" s="214"/>
      <c r="S567" s="298"/>
      <c r="T567" s="299"/>
      <c r="U567" s="299"/>
      <c r="V567" s="299"/>
      <c r="W567" s="299"/>
      <c r="X567" s="299"/>
      <c r="Y567" s="299"/>
      <c r="Z567" s="299"/>
      <c r="AA567" s="299"/>
      <c r="AB567" s="300"/>
    </row>
    <row r="568" spans="2:28" customFormat="1" ht="15" customHeight="1" x14ac:dyDescent="0.3">
      <c r="B568" s="270"/>
      <c r="C568" s="269"/>
      <c r="D568" s="291" t="s">
        <v>1277</v>
      </c>
      <c r="E568" s="65">
        <f>SUMIF($A$379:$A$396,"=1")/1</f>
        <v>1</v>
      </c>
      <c r="F568" s="65">
        <f>SUMIF($A$379:$A$396,"=2")/2</f>
        <v>4</v>
      </c>
      <c r="G568" s="65">
        <f>SUMIF($A$379:$A$396,"=3")/3</f>
        <v>12</v>
      </c>
      <c r="H568" s="65">
        <f>SUMIF($A$379:$A$396,"=4")/4</f>
        <v>0</v>
      </c>
      <c r="I568" s="142">
        <f>SUMIF($A$379:$A$396,"=5")/5</f>
        <v>1</v>
      </c>
      <c r="J568" s="144">
        <f t="shared" si="101"/>
        <v>18</v>
      </c>
      <c r="K568" s="292"/>
      <c r="L568" s="293"/>
      <c r="M568" s="296"/>
      <c r="N568" s="294"/>
      <c r="O568" s="290">
        <v>1940</v>
      </c>
      <c r="P568" s="148"/>
      <c r="Q568" s="219"/>
      <c r="R568" s="214"/>
      <c r="S568" s="298"/>
      <c r="T568" s="299"/>
      <c r="U568" s="299"/>
      <c r="V568" s="299"/>
      <c r="W568" s="299"/>
      <c r="X568" s="299"/>
      <c r="Y568" s="299"/>
      <c r="Z568" s="299"/>
      <c r="AA568" s="299"/>
      <c r="AB568" s="300"/>
    </row>
    <row r="569" spans="2:28" customFormat="1" ht="15" customHeight="1" x14ac:dyDescent="0.3">
      <c r="B569" s="270"/>
      <c r="C569" s="313"/>
      <c r="D569" s="291" t="s">
        <v>1278</v>
      </c>
      <c r="E569" s="65">
        <f>SUMIF($A$258:$A$378,"=1")/1</f>
        <v>13</v>
      </c>
      <c r="F569" s="65">
        <f>SUMIF($A$258:$A$378,"=2")/2</f>
        <v>17</v>
      </c>
      <c r="G569" s="65">
        <f>SUMIF($A$258:$A$378,"=3")/3</f>
        <v>84</v>
      </c>
      <c r="H569" s="65">
        <f>SUMIF($A$258:$A$378,"=4")/4</f>
        <v>6</v>
      </c>
      <c r="I569" s="142">
        <f>SUMIF($A$258:$A$378,"=5")/5</f>
        <v>1</v>
      </c>
      <c r="J569" s="144">
        <f t="shared" si="101"/>
        <v>121</v>
      </c>
      <c r="K569" s="292"/>
      <c r="L569" s="293"/>
      <c r="M569" s="296"/>
      <c r="N569" s="294"/>
      <c r="O569" s="290">
        <v>1960</v>
      </c>
      <c r="P569" s="148"/>
      <c r="Q569" s="219"/>
      <c r="R569" s="214"/>
      <c r="S569" s="298"/>
      <c r="T569" s="299"/>
      <c r="U569" s="299"/>
      <c r="V569" s="299"/>
      <c r="W569" s="299"/>
      <c r="X569" s="299"/>
      <c r="Y569" s="299"/>
      <c r="Z569" s="299"/>
      <c r="AA569" s="299"/>
      <c r="AB569" s="300"/>
    </row>
    <row r="570" spans="2:28" customFormat="1" ht="15" customHeight="1" x14ac:dyDescent="0.3">
      <c r="B570" s="270"/>
      <c r="C570" s="313"/>
      <c r="D570" s="291" t="s">
        <v>1279</v>
      </c>
      <c r="E570" s="65">
        <f>SUMIF($A$145:$A$257,"=1")/1</f>
        <v>15</v>
      </c>
      <c r="F570" s="65">
        <f>SUMIF($A$145:$A$257,"=2")/2</f>
        <v>25</v>
      </c>
      <c r="G570" s="65">
        <f>SUMIF($A$145:$A$257,"=3")/3</f>
        <v>66</v>
      </c>
      <c r="H570" s="65">
        <f>SUMIF($A$145:$A$257,"=4")/4</f>
        <v>7</v>
      </c>
      <c r="I570" s="142">
        <f>SUMIF($A$145:$A$257,"=5")/5</f>
        <v>0</v>
      </c>
      <c r="J570" s="144">
        <f t="shared" si="101"/>
        <v>113</v>
      </c>
      <c r="K570" s="292"/>
      <c r="L570" s="293"/>
      <c r="M570" s="296"/>
      <c r="N570" s="294"/>
      <c r="O570" s="290">
        <v>1980</v>
      </c>
      <c r="P570" s="148"/>
      <c r="Q570" s="219"/>
      <c r="R570" s="214"/>
      <c r="S570" s="298"/>
      <c r="T570" s="299"/>
      <c r="U570" s="299"/>
      <c r="V570" s="299"/>
      <c r="W570" s="299"/>
      <c r="X570" s="299"/>
      <c r="Y570" s="299"/>
      <c r="Z570" s="299"/>
      <c r="AA570" s="299"/>
      <c r="AB570" s="300"/>
    </row>
    <row r="571" spans="2:28" customFormat="1" ht="15" customHeight="1" x14ac:dyDescent="0.3">
      <c r="B571" s="270"/>
      <c r="C571" s="269"/>
      <c r="D571" s="291" t="s">
        <v>1280</v>
      </c>
      <c r="E571" s="65">
        <f>SUMIF($A$41:$A$144,"=1")/1</f>
        <v>24</v>
      </c>
      <c r="F571" s="65">
        <f>SUMIF($A$40:$A$144,"=2")/2</f>
        <v>25</v>
      </c>
      <c r="G571" s="65">
        <f>SUMIF($A$41:$A$144,"=3")/3</f>
        <v>40</v>
      </c>
      <c r="H571" s="65">
        <f>SUMIF($A$41:$A$144,"=4")/4</f>
        <v>9</v>
      </c>
      <c r="I571" s="142">
        <f>SUMIF($A$41:$A$144,"=5")/5</f>
        <v>6</v>
      </c>
      <c r="J571" s="144">
        <f t="shared" si="101"/>
        <v>104</v>
      </c>
      <c r="K571" s="292"/>
      <c r="L571" s="293"/>
      <c r="M571" s="296"/>
      <c r="N571" s="294"/>
      <c r="O571" s="290">
        <v>2000</v>
      </c>
      <c r="P571" s="148"/>
      <c r="Q571" s="219"/>
      <c r="R571" s="214"/>
      <c r="S571" s="298"/>
      <c r="T571" s="299"/>
      <c r="U571" s="299"/>
      <c r="V571" s="299"/>
      <c r="W571" s="299"/>
      <c r="X571" s="299"/>
      <c r="Y571" s="299"/>
      <c r="Z571" s="299"/>
      <c r="AA571" s="299"/>
      <c r="AB571" s="300"/>
    </row>
    <row r="572" spans="2:28" customFormat="1" ht="15" customHeight="1" x14ac:dyDescent="0.3">
      <c r="B572" s="270"/>
      <c r="C572" s="269"/>
      <c r="D572" s="291" t="s">
        <v>1206</v>
      </c>
      <c r="E572" s="65">
        <f>SUMIF($A$3:$A$40,"=1")/1</f>
        <v>7</v>
      </c>
      <c r="F572" s="65">
        <f>SUMIF($A$3:$A$40,"=2")/2</f>
        <v>6</v>
      </c>
      <c r="G572" s="65">
        <f>SUMIF($A$3:$A$40,"=3")/3</f>
        <v>14</v>
      </c>
      <c r="H572" s="65">
        <f>SUMIF($A$3:$A$40,"=4")/4</f>
        <v>3</v>
      </c>
      <c r="I572" s="142">
        <f>SUMIF($A$3:$A$40,"=5")/5</f>
        <v>6</v>
      </c>
      <c r="J572" s="144">
        <f t="shared" si="101"/>
        <v>36</v>
      </c>
      <c r="K572" s="292"/>
      <c r="L572" s="293"/>
      <c r="M572" s="296"/>
      <c r="N572" s="294"/>
      <c r="O572" s="290">
        <v>2020</v>
      </c>
      <c r="P572" s="148"/>
      <c r="Q572" s="219"/>
      <c r="R572" s="214"/>
      <c r="S572" s="298"/>
      <c r="T572" s="299"/>
      <c r="U572" s="299"/>
      <c r="V572" s="299"/>
      <c r="W572" s="299"/>
      <c r="X572" s="299"/>
      <c r="Y572" s="299"/>
      <c r="Z572" s="299"/>
      <c r="AA572" s="299"/>
      <c r="AB572" s="300"/>
    </row>
    <row r="573" spans="2:28" customFormat="1" ht="15" customHeight="1" x14ac:dyDescent="0.3">
      <c r="B573" s="270"/>
      <c r="C573" s="269"/>
      <c r="D573" s="291"/>
      <c r="E573" s="65"/>
      <c r="F573" s="65"/>
      <c r="G573" s="65"/>
      <c r="H573" s="65"/>
      <c r="I573" s="142"/>
      <c r="J573" s="144"/>
      <c r="K573" s="292"/>
      <c r="L573" s="293"/>
      <c r="M573" s="296"/>
      <c r="N573" s="294"/>
      <c r="O573" s="290"/>
      <c r="P573" s="148"/>
      <c r="Q573" s="219"/>
      <c r="R573" s="214"/>
      <c r="S573" s="298"/>
      <c r="T573" s="299"/>
      <c r="U573" s="299"/>
      <c r="V573" s="299"/>
      <c r="W573" s="299"/>
      <c r="X573" s="299"/>
      <c r="Y573" s="299"/>
      <c r="Z573" s="299"/>
      <c r="AA573" s="299"/>
      <c r="AB573" s="300"/>
    </row>
    <row r="574" spans="2:28" customFormat="1" ht="15" customHeight="1" x14ac:dyDescent="0.3">
      <c r="B574" s="270"/>
      <c r="C574" s="269"/>
      <c r="D574" s="302"/>
      <c r="E574" s="65" t="s">
        <v>1100</v>
      </c>
      <c r="F574" s="65" t="s">
        <v>1100</v>
      </c>
      <c r="G574" s="65" t="s">
        <v>1100</v>
      </c>
      <c r="H574" s="65" t="s">
        <v>1100</v>
      </c>
      <c r="I574" s="65" t="s">
        <v>1100</v>
      </c>
      <c r="J574" s="144" t="s">
        <v>1100</v>
      </c>
      <c r="K574" s="290"/>
      <c r="L574" s="303"/>
      <c r="M574" s="147"/>
      <c r="N574" s="303"/>
      <c r="O574" s="303"/>
      <c r="P574" s="148"/>
      <c r="Q574" s="219"/>
      <c r="R574" s="214"/>
      <c r="S574" s="298"/>
      <c r="T574" s="299"/>
      <c r="U574" s="299"/>
      <c r="V574" s="299"/>
      <c r="W574" s="299"/>
      <c r="X574" s="299"/>
      <c r="Y574" s="299"/>
      <c r="Z574" s="299"/>
      <c r="AA574" s="299"/>
      <c r="AB574" s="300"/>
    </row>
    <row r="575" spans="2:28" customFormat="1" ht="15" customHeight="1" x14ac:dyDescent="0.3">
      <c r="B575" s="270"/>
      <c r="C575" s="269"/>
      <c r="D575" s="305"/>
      <c r="E575" s="65">
        <f>SUM(E566:E574)</f>
        <v>62</v>
      </c>
      <c r="F575" s="65">
        <f>SUM(F566:F574)</f>
        <v>80</v>
      </c>
      <c r="G575" s="65">
        <f>SUM(G566:G574)</f>
        <v>218</v>
      </c>
      <c r="H575" s="65">
        <f>SUM(H566:H574)</f>
        <v>25</v>
      </c>
      <c r="I575" s="65">
        <f>SUM(I566:I574)</f>
        <v>14</v>
      </c>
      <c r="J575" s="144">
        <f>SUM(E575:I575)</f>
        <v>399</v>
      </c>
      <c r="K575" s="290"/>
      <c r="L575" s="303"/>
      <c r="M575" s="147"/>
      <c r="N575" s="146"/>
      <c r="O575" s="149"/>
      <c r="P575" s="148"/>
      <c r="Q575" s="219"/>
      <c r="R575" s="214"/>
      <c r="S575" s="298"/>
      <c r="T575" s="299"/>
      <c r="U575" s="299"/>
      <c r="V575" s="299"/>
      <c r="W575" s="299"/>
      <c r="X575" s="299"/>
      <c r="Y575" s="299"/>
      <c r="Z575" s="299"/>
      <c r="AA575" s="299"/>
      <c r="AB575" s="300"/>
    </row>
    <row r="576" spans="2:28" customFormat="1" ht="15" customHeight="1" x14ac:dyDescent="0.3">
      <c r="B576" s="270"/>
      <c r="C576" s="313"/>
      <c r="D576" s="319"/>
      <c r="E576" s="319"/>
      <c r="F576" s="319"/>
      <c r="G576" s="319"/>
      <c r="H576" s="319"/>
      <c r="I576" s="320"/>
      <c r="J576" s="333">
        <f>SUM(J565:J573)</f>
        <v>399</v>
      </c>
      <c r="K576" s="319"/>
      <c r="L576" s="319"/>
      <c r="M576" s="319"/>
      <c r="N576" s="319"/>
      <c r="O576" s="122"/>
      <c r="P576" s="219"/>
      <c r="Q576" s="219"/>
      <c r="R576" s="214"/>
      <c r="S576" s="298"/>
      <c r="T576" s="299"/>
      <c r="U576" s="299"/>
      <c r="V576" s="299"/>
      <c r="W576" s="299"/>
      <c r="X576" s="299"/>
      <c r="Y576" s="299"/>
      <c r="Z576" s="299"/>
      <c r="AA576" s="299"/>
      <c r="AB576" s="300"/>
    </row>
    <row r="577" spans="2:28" customFormat="1" ht="15" customHeight="1" x14ac:dyDescent="0.3">
      <c r="B577" s="270"/>
      <c r="C577" s="313"/>
      <c r="D577" s="319"/>
      <c r="E577" s="319"/>
      <c r="F577" s="319"/>
      <c r="G577" s="319"/>
      <c r="H577" s="319"/>
      <c r="I577" s="320"/>
      <c r="J577" s="321"/>
      <c r="K577" s="319"/>
      <c r="L577" s="319"/>
      <c r="M577" s="319"/>
      <c r="N577" s="319"/>
      <c r="O577" s="122"/>
      <c r="P577" s="219"/>
      <c r="Q577" s="219"/>
      <c r="R577" s="214"/>
      <c r="S577" s="298"/>
      <c r="T577" s="299"/>
      <c r="U577" s="299"/>
      <c r="V577" s="299"/>
      <c r="W577" s="299"/>
      <c r="X577" s="299"/>
      <c r="Y577" s="299"/>
      <c r="Z577" s="299"/>
      <c r="AA577" s="299"/>
      <c r="AB577" s="300"/>
    </row>
    <row r="578" spans="2:28" customFormat="1" ht="15" customHeight="1" x14ac:dyDescent="0.3">
      <c r="B578" s="270"/>
      <c r="C578" s="269"/>
      <c r="D578" s="324"/>
      <c r="E578" s="324"/>
      <c r="F578" s="323"/>
      <c r="G578" s="323" t="s">
        <v>1281</v>
      </c>
      <c r="H578" s="324"/>
      <c r="I578" s="324"/>
      <c r="J578" s="325"/>
      <c r="K578" s="273"/>
      <c r="L578" s="273"/>
      <c r="M578" s="273"/>
      <c r="N578" s="273"/>
      <c r="O578" s="273"/>
      <c r="P578" s="273"/>
      <c r="Q578" s="219"/>
      <c r="R578" s="214"/>
      <c r="S578" s="298"/>
      <c r="T578" s="299"/>
      <c r="U578" s="299"/>
      <c r="V578" s="299"/>
      <c r="W578" s="299"/>
      <c r="X578" s="299"/>
      <c r="Y578" s="299"/>
      <c r="Z578" s="299"/>
      <c r="AA578" s="299"/>
      <c r="AB578" s="300"/>
    </row>
    <row r="579" spans="2:28" customFormat="1" ht="24" x14ac:dyDescent="0.3">
      <c r="B579" s="270"/>
      <c r="C579" s="269"/>
      <c r="D579" s="276"/>
      <c r="E579" s="277" t="s">
        <v>1190</v>
      </c>
      <c r="F579" s="277" t="s">
        <v>1191</v>
      </c>
      <c r="G579" s="277" t="s">
        <v>1192</v>
      </c>
      <c r="H579" s="277" t="s">
        <v>1193</v>
      </c>
      <c r="I579" s="278" t="s">
        <v>1194</v>
      </c>
      <c r="J579" s="279" t="s">
        <v>1195</v>
      </c>
      <c r="K579" s="280" t="s">
        <v>1196</v>
      </c>
      <c r="L579" s="281" t="s">
        <v>1197</v>
      </c>
      <c r="M579" s="281" t="s">
        <v>1198</v>
      </c>
      <c r="N579" s="281" t="s">
        <v>1199</v>
      </c>
      <c r="O579" s="282" t="s">
        <v>1200</v>
      </c>
      <c r="P579" s="283" t="s">
        <v>1201</v>
      </c>
      <c r="Q579" s="219"/>
      <c r="R579" s="214"/>
      <c r="S579" s="298"/>
      <c r="T579" s="299"/>
      <c r="U579" s="299"/>
      <c r="V579" s="299"/>
      <c r="W579" s="299"/>
      <c r="X579" s="299"/>
      <c r="Y579" s="299"/>
      <c r="Z579" s="299"/>
      <c r="AA579" s="299"/>
      <c r="AB579" s="300"/>
    </row>
    <row r="580" spans="2:28" customFormat="1" ht="15" customHeight="1" x14ac:dyDescent="0.3">
      <c r="B580" s="270"/>
      <c r="C580" s="269"/>
      <c r="D580" s="284"/>
      <c r="E580" s="285">
        <v>1</v>
      </c>
      <c r="F580" s="286">
        <v>2</v>
      </c>
      <c r="G580" s="287">
        <v>3</v>
      </c>
      <c r="H580" s="288">
        <v>4</v>
      </c>
      <c r="I580" s="188">
        <v>5</v>
      </c>
      <c r="J580" s="144"/>
      <c r="K580" s="289"/>
      <c r="L580" s="145"/>
      <c r="M580" s="144"/>
      <c r="N580" s="145"/>
      <c r="O580" s="290"/>
      <c r="P580" s="148"/>
      <c r="Q580" s="219"/>
      <c r="R580" s="214"/>
      <c r="S580" s="298"/>
      <c r="T580" s="299"/>
      <c r="U580" s="299"/>
      <c r="V580" s="299"/>
      <c r="W580" s="299"/>
      <c r="X580" s="299"/>
      <c r="Y580" s="299"/>
      <c r="Z580" s="299"/>
      <c r="AA580" s="299"/>
      <c r="AB580" s="300"/>
    </row>
    <row r="581" spans="2:28" customFormat="1" ht="15" customHeight="1" x14ac:dyDescent="0.3">
      <c r="B581" s="270"/>
      <c r="C581" s="269"/>
      <c r="D581" s="291">
        <v>1915</v>
      </c>
      <c r="E581" s="65">
        <f>SUMIF(A403,"=1")/1</f>
        <v>0</v>
      </c>
      <c r="F581" s="65">
        <f>SUMIF(A403,"=2")/2</f>
        <v>1</v>
      </c>
      <c r="G581" s="65">
        <f>SUMIF(A403,"=3")/3</f>
        <v>0</v>
      </c>
      <c r="H581" s="65">
        <f>SUMIF(A403,"=4")/4</f>
        <v>0</v>
      </c>
      <c r="I581" s="65">
        <f>SUMIF(A403,"=5")/5</f>
        <v>0</v>
      </c>
      <c r="J581" s="144">
        <f>SUM(E581:I581)</f>
        <v>1</v>
      </c>
      <c r="K581" s="292"/>
      <c r="L581" s="293"/>
      <c r="M581" s="296"/>
      <c r="N581" s="294"/>
      <c r="O581" s="290"/>
      <c r="P581" s="148"/>
      <c r="Q581" s="219"/>
      <c r="R581" s="214"/>
      <c r="S581" s="298"/>
      <c r="T581" s="299"/>
      <c r="U581" s="299"/>
      <c r="V581" s="299"/>
      <c r="W581" s="299"/>
      <c r="X581" s="299"/>
      <c r="Y581" s="299"/>
      <c r="Z581" s="299"/>
      <c r="AA581" s="299"/>
      <c r="AB581" s="300"/>
    </row>
    <row r="582" spans="2:28" customFormat="1" ht="15" customHeight="1" x14ac:dyDescent="0.3">
      <c r="B582" s="270"/>
      <c r="C582" s="313"/>
      <c r="D582" s="291">
        <v>1916</v>
      </c>
      <c r="E582" s="65" t="s">
        <v>473</v>
      </c>
      <c r="F582" s="65" t="s">
        <v>473</v>
      </c>
      <c r="G582" s="65" t="s">
        <v>473</v>
      </c>
      <c r="H582" s="65" t="s">
        <v>473</v>
      </c>
      <c r="I582" s="65" t="s">
        <v>473</v>
      </c>
      <c r="J582" s="144">
        <f>SUM(E582:I582)</f>
        <v>0</v>
      </c>
      <c r="K582" s="292"/>
      <c r="L582" s="293"/>
      <c r="M582" s="296"/>
      <c r="N582" s="294"/>
      <c r="O582" s="290"/>
      <c r="P582" s="148"/>
      <c r="Q582" s="219"/>
      <c r="R582" s="214"/>
      <c r="S582" s="298"/>
      <c r="T582" s="299"/>
      <c r="U582" s="299"/>
      <c r="V582" s="299"/>
      <c r="W582" s="299"/>
      <c r="X582" s="299"/>
      <c r="Y582" s="299"/>
      <c r="Z582" s="299"/>
      <c r="AA582" s="299"/>
      <c r="AB582" s="300"/>
    </row>
    <row r="583" spans="2:28" customFormat="1" ht="15" customHeight="1" x14ac:dyDescent="0.3">
      <c r="B583" s="270"/>
      <c r="C583" s="313"/>
      <c r="D583" s="291">
        <v>1917</v>
      </c>
      <c r="E583" s="65">
        <f>SUMIF(A402,"=1")/1</f>
        <v>0</v>
      </c>
      <c r="F583" s="65">
        <f>SUMIF(A402,"=2")/2</f>
        <v>0</v>
      </c>
      <c r="G583" s="65">
        <f>SUMIF(A402,"=3")/3</f>
        <v>1</v>
      </c>
      <c r="H583" s="65">
        <f>SUMIF(A402,"=4")/4</f>
        <v>0</v>
      </c>
      <c r="I583" s="65">
        <f>SUMIF(A402,"=5")/5</f>
        <v>0</v>
      </c>
      <c r="J583" s="144">
        <f>SUM(E583:I583)</f>
        <v>1</v>
      </c>
      <c r="K583" s="292"/>
      <c r="L583" s="293"/>
      <c r="M583" s="296"/>
      <c r="N583" s="294"/>
      <c r="O583" s="290"/>
      <c r="P583" s="148"/>
      <c r="Q583" s="219"/>
      <c r="R583" s="214"/>
      <c r="S583" s="298"/>
      <c r="T583" s="299"/>
      <c r="U583" s="299"/>
      <c r="V583" s="299"/>
      <c r="W583" s="299"/>
      <c r="X583" s="299"/>
      <c r="Y583" s="299"/>
      <c r="Z583" s="299"/>
      <c r="AA583" s="299"/>
      <c r="AB583" s="300"/>
    </row>
    <row r="584" spans="2:28" customFormat="1" ht="15" customHeight="1" x14ac:dyDescent="0.3">
      <c r="B584" s="270"/>
      <c r="C584" s="269"/>
      <c r="D584" s="291">
        <v>1918</v>
      </c>
      <c r="E584" s="65" t="s">
        <v>473</v>
      </c>
      <c r="F584" s="65" t="s">
        <v>473</v>
      </c>
      <c r="G584" s="65" t="s">
        <v>473</v>
      </c>
      <c r="H584" s="65" t="s">
        <v>473</v>
      </c>
      <c r="I584" s="65" t="s">
        <v>473</v>
      </c>
      <c r="J584" s="144">
        <f t="shared" ref="J584:J612" si="102">SUM(E584:I584)</f>
        <v>0</v>
      </c>
      <c r="K584" s="292"/>
      <c r="L584" s="293"/>
      <c r="M584" s="296"/>
      <c r="N584" s="294"/>
      <c r="O584" s="290"/>
      <c r="P584" s="148"/>
      <c r="Q584" s="219"/>
      <c r="R584" s="214"/>
      <c r="S584" s="298"/>
      <c r="T584" s="299"/>
      <c r="U584" s="299"/>
      <c r="V584" s="299"/>
      <c r="W584" s="299"/>
      <c r="X584" s="299"/>
      <c r="Y584" s="299"/>
      <c r="Z584" s="299"/>
      <c r="AA584" s="299"/>
      <c r="AB584" s="300"/>
    </row>
    <row r="585" spans="2:28" customFormat="1" ht="15" customHeight="1" x14ac:dyDescent="0.3">
      <c r="B585" s="270"/>
      <c r="C585" s="269"/>
      <c r="D585" s="291">
        <v>1919</v>
      </c>
      <c r="E585" s="65" t="s">
        <v>473</v>
      </c>
      <c r="F585" s="65" t="s">
        <v>473</v>
      </c>
      <c r="G585" s="65" t="s">
        <v>473</v>
      </c>
      <c r="H585" s="65" t="s">
        <v>473</v>
      </c>
      <c r="I585" s="65" t="s">
        <v>473</v>
      </c>
      <c r="J585" s="144">
        <f t="shared" si="102"/>
        <v>0</v>
      </c>
      <c r="K585" s="292"/>
      <c r="L585" s="293"/>
      <c r="M585" s="296"/>
      <c r="N585" s="294"/>
      <c r="O585" s="290"/>
      <c r="P585" s="148"/>
      <c r="Q585" s="219"/>
      <c r="R585" s="214"/>
      <c r="S585" s="298"/>
      <c r="T585" s="299"/>
      <c r="U585" s="299"/>
      <c r="V585" s="299"/>
      <c r="W585" s="299"/>
      <c r="X585" s="299"/>
      <c r="Y585" s="299"/>
      <c r="Z585" s="299"/>
      <c r="AA585" s="299"/>
      <c r="AB585" s="300"/>
    </row>
    <row r="586" spans="2:28" customFormat="1" ht="15" customHeight="1" x14ac:dyDescent="0.3">
      <c r="B586" s="270"/>
      <c r="C586" s="269"/>
      <c r="D586" s="291">
        <v>1920</v>
      </c>
      <c r="E586" s="65" t="s">
        <v>473</v>
      </c>
      <c r="F586" s="65" t="s">
        <v>473</v>
      </c>
      <c r="G586" s="65" t="s">
        <v>473</v>
      </c>
      <c r="H586" s="65" t="s">
        <v>473</v>
      </c>
      <c r="I586" s="65" t="s">
        <v>473</v>
      </c>
      <c r="J586" s="144">
        <f t="shared" si="102"/>
        <v>0</v>
      </c>
      <c r="K586" s="292"/>
      <c r="L586" s="293"/>
      <c r="M586" s="296"/>
      <c r="N586" s="294"/>
      <c r="O586" s="290"/>
      <c r="P586" s="148"/>
      <c r="Q586" s="219"/>
      <c r="R586" s="214"/>
      <c r="S586" s="298"/>
      <c r="T586" s="299"/>
      <c r="U586" s="299"/>
      <c r="V586" s="299"/>
      <c r="W586" s="299"/>
      <c r="X586" s="299"/>
      <c r="Y586" s="299"/>
      <c r="Z586" s="299"/>
      <c r="AA586" s="299"/>
      <c r="AB586" s="300"/>
    </row>
    <row r="587" spans="2:28" customFormat="1" ht="15" customHeight="1" x14ac:dyDescent="0.3">
      <c r="B587" s="270"/>
      <c r="C587" s="269"/>
      <c r="D587" s="291">
        <v>1921</v>
      </c>
      <c r="E587" s="65" t="s">
        <v>473</v>
      </c>
      <c r="F587" s="65" t="s">
        <v>473</v>
      </c>
      <c r="G587" s="65" t="s">
        <v>473</v>
      </c>
      <c r="H587" s="65" t="s">
        <v>473</v>
      </c>
      <c r="I587" s="65" t="s">
        <v>473</v>
      </c>
      <c r="J587" s="144">
        <f t="shared" si="102"/>
        <v>0</v>
      </c>
      <c r="K587" s="292"/>
      <c r="L587" s="293"/>
      <c r="M587" s="296"/>
      <c r="N587" s="294"/>
      <c r="O587" s="290"/>
      <c r="P587" s="148"/>
      <c r="Q587" s="219"/>
      <c r="R587" s="214"/>
      <c r="S587" s="298"/>
      <c r="T587" s="299"/>
      <c r="U587" s="299"/>
      <c r="V587" s="299"/>
      <c r="W587" s="299"/>
      <c r="X587" s="299"/>
      <c r="Y587" s="299"/>
      <c r="Z587" s="299"/>
      <c r="AA587" s="299"/>
      <c r="AB587" s="300"/>
    </row>
    <row r="588" spans="2:28" customFormat="1" ht="15" customHeight="1" x14ac:dyDescent="0.3">
      <c r="B588" s="270"/>
      <c r="C588" s="313"/>
      <c r="D588" s="291">
        <v>1922</v>
      </c>
      <c r="E588" s="65" t="s">
        <v>473</v>
      </c>
      <c r="F588" s="65" t="s">
        <v>473</v>
      </c>
      <c r="G588" s="65" t="s">
        <v>473</v>
      </c>
      <c r="H588" s="65" t="s">
        <v>473</v>
      </c>
      <c r="I588" s="65" t="s">
        <v>473</v>
      </c>
      <c r="J588" s="144">
        <f t="shared" si="102"/>
        <v>0</v>
      </c>
      <c r="K588" s="292"/>
      <c r="L588" s="293"/>
      <c r="M588" s="296"/>
      <c r="N588" s="294"/>
      <c r="O588" s="290"/>
      <c r="P588" s="148"/>
      <c r="Q588" s="219"/>
      <c r="R588" s="214"/>
      <c r="S588" s="298"/>
      <c r="T588" s="299"/>
      <c r="U588" s="299"/>
      <c r="V588" s="299"/>
      <c r="W588" s="299"/>
      <c r="X588" s="299"/>
      <c r="Y588" s="299"/>
      <c r="Z588" s="299"/>
      <c r="AA588" s="299"/>
      <c r="AB588" s="300"/>
    </row>
    <row r="589" spans="2:28" customFormat="1" ht="15" customHeight="1" x14ac:dyDescent="0.3">
      <c r="B589" s="270"/>
      <c r="C589" s="313"/>
      <c r="D589" s="291">
        <v>1923</v>
      </c>
      <c r="E589" s="65" t="s">
        <v>473</v>
      </c>
      <c r="F589" s="65" t="s">
        <v>473</v>
      </c>
      <c r="G589" s="65" t="s">
        <v>473</v>
      </c>
      <c r="H589" s="65" t="s">
        <v>473</v>
      </c>
      <c r="I589" s="65" t="s">
        <v>473</v>
      </c>
      <c r="J589" s="144">
        <f t="shared" si="102"/>
        <v>0</v>
      </c>
      <c r="K589" s="292"/>
      <c r="L589" s="293"/>
      <c r="M589" s="296"/>
      <c r="N589" s="294"/>
      <c r="O589" s="290"/>
      <c r="P589" s="148"/>
      <c r="Q589" s="219"/>
      <c r="R589" s="214"/>
      <c r="S589" s="298"/>
      <c r="T589" s="299"/>
      <c r="U589" s="299"/>
      <c r="V589" s="299"/>
      <c r="W589" s="299"/>
      <c r="X589" s="299"/>
      <c r="Y589" s="299"/>
      <c r="Z589" s="299"/>
      <c r="AA589" s="299"/>
      <c r="AB589" s="300"/>
    </row>
    <row r="590" spans="2:28" customFormat="1" ht="15" customHeight="1" x14ac:dyDescent="0.3">
      <c r="B590" s="270"/>
      <c r="C590" s="269"/>
      <c r="D590" s="291">
        <v>1924</v>
      </c>
      <c r="E590" s="65" t="s">
        <v>473</v>
      </c>
      <c r="F590" s="65" t="s">
        <v>473</v>
      </c>
      <c r="G590" s="65" t="s">
        <v>473</v>
      </c>
      <c r="H590" s="65" t="s">
        <v>473</v>
      </c>
      <c r="I590" s="65" t="s">
        <v>473</v>
      </c>
      <c r="J590" s="144">
        <f t="shared" si="102"/>
        <v>0</v>
      </c>
      <c r="K590" s="292"/>
      <c r="L590" s="293"/>
      <c r="M590" s="296"/>
      <c r="N590" s="294"/>
      <c r="O590" s="290"/>
      <c r="P590" s="148"/>
      <c r="Q590" s="219"/>
      <c r="R590" s="214"/>
      <c r="S590" s="298"/>
      <c r="T590" s="299"/>
      <c r="U590" s="299"/>
      <c r="V590" s="299"/>
      <c r="W590" s="299"/>
      <c r="X590" s="299"/>
      <c r="Y590" s="299"/>
      <c r="Z590" s="299"/>
      <c r="AA590" s="299"/>
      <c r="AB590" s="300"/>
    </row>
    <row r="591" spans="2:28" customFormat="1" ht="15" customHeight="1" x14ac:dyDescent="0.3">
      <c r="B591" s="270"/>
      <c r="C591" s="269"/>
      <c r="D591" s="291">
        <v>1925</v>
      </c>
      <c r="E591" s="65" t="s">
        <v>473</v>
      </c>
      <c r="F591" s="65" t="s">
        <v>473</v>
      </c>
      <c r="G591" s="65" t="s">
        <v>473</v>
      </c>
      <c r="H591" s="65" t="s">
        <v>473</v>
      </c>
      <c r="I591" s="65" t="s">
        <v>473</v>
      </c>
      <c r="J591" s="144">
        <f t="shared" si="102"/>
        <v>0</v>
      </c>
      <c r="K591" s="292"/>
      <c r="L591" s="293"/>
      <c r="M591" s="296"/>
      <c r="N591" s="294"/>
      <c r="O591" s="290"/>
      <c r="P591" s="148"/>
      <c r="Q591" s="219"/>
      <c r="R591" s="214"/>
      <c r="S591" s="298"/>
      <c r="T591" s="299"/>
      <c r="U591" s="299"/>
      <c r="V591" s="299"/>
      <c r="W591" s="299"/>
      <c r="X591" s="299"/>
      <c r="Y591" s="299"/>
      <c r="Z591" s="299"/>
      <c r="AA591" s="299"/>
      <c r="AB591" s="300"/>
    </row>
    <row r="592" spans="2:28" customFormat="1" ht="15" customHeight="1" x14ac:dyDescent="0.3">
      <c r="B592" s="270"/>
      <c r="C592" s="269"/>
      <c r="D592" s="291">
        <v>1926</v>
      </c>
      <c r="E592" s="65" t="s">
        <v>473</v>
      </c>
      <c r="F592" s="65" t="s">
        <v>473</v>
      </c>
      <c r="G592" s="65" t="s">
        <v>473</v>
      </c>
      <c r="H592" s="65" t="s">
        <v>473</v>
      </c>
      <c r="I592" s="65" t="s">
        <v>473</v>
      </c>
      <c r="J592" s="144">
        <f t="shared" si="102"/>
        <v>0</v>
      </c>
      <c r="K592" s="292"/>
      <c r="L592" s="293"/>
      <c r="M592" s="296"/>
      <c r="N592" s="294"/>
      <c r="O592" s="290"/>
      <c r="P592" s="148"/>
      <c r="Q592" s="219"/>
      <c r="R592" s="214"/>
      <c r="S592" s="298"/>
      <c r="T592" s="299"/>
      <c r="U592" s="299"/>
      <c r="V592" s="299"/>
      <c r="W592" s="299"/>
      <c r="X592" s="299"/>
      <c r="Y592" s="299"/>
      <c r="Z592" s="299"/>
      <c r="AA592" s="299"/>
      <c r="AB592" s="300"/>
    </row>
    <row r="593" spans="2:28" customFormat="1" ht="15" customHeight="1" x14ac:dyDescent="0.3">
      <c r="B593" s="270"/>
      <c r="C593" s="269"/>
      <c r="D593" s="291">
        <v>1927</v>
      </c>
      <c r="E593" s="65" t="s">
        <v>473</v>
      </c>
      <c r="F593" s="65" t="s">
        <v>473</v>
      </c>
      <c r="G593" s="65" t="s">
        <v>473</v>
      </c>
      <c r="H593" s="65" t="s">
        <v>473</v>
      </c>
      <c r="I593" s="65" t="s">
        <v>473</v>
      </c>
      <c r="J593" s="144">
        <f t="shared" si="102"/>
        <v>0</v>
      </c>
      <c r="K593" s="292"/>
      <c r="L593" s="293"/>
      <c r="M593" s="296"/>
      <c r="N593" s="294"/>
      <c r="O593" s="290"/>
      <c r="P593" s="148"/>
      <c r="Q593" s="219"/>
      <c r="R593" s="214"/>
      <c r="S593" s="298"/>
      <c r="T593" s="299"/>
      <c r="U593" s="299"/>
      <c r="V593" s="299"/>
      <c r="W593" s="299"/>
      <c r="X593" s="299"/>
      <c r="Y593" s="299"/>
      <c r="Z593" s="299"/>
      <c r="AA593" s="299"/>
      <c r="AB593" s="300"/>
    </row>
    <row r="594" spans="2:28" customFormat="1" ht="15" customHeight="1" x14ac:dyDescent="0.3">
      <c r="B594" s="270"/>
      <c r="C594" s="313"/>
      <c r="D594" s="291">
        <v>1928</v>
      </c>
      <c r="E594" s="65">
        <f>SUMIF(A401,"=1")/1</f>
        <v>1</v>
      </c>
      <c r="F594" s="65">
        <f>SUMIF(A401,"=2")/2</f>
        <v>0</v>
      </c>
      <c r="G594" s="65">
        <f>SUMIF(A401,"=3")/3</f>
        <v>0</v>
      </c>
      <c r="H594" s="65">
        <f>SUMIF(A401,"=4")/4</f>
        <v>0</v>
      </c>
      <c r="I594" s="65">
        <f>SUMIF(A401,"=5")/5</f>
        <v>0</v>
      </c>
      <c r="J594" s="144">
        <f t="shared" si="102"/>
        <v>1</v>
      </c>
      <c r="K594" s="292"/>
      <c r="L594" s="293"/>
      <c r="M594" s="296"/>
      <c r="N594" s="294"/>
      <c r="O594" s="290"/>
      <c r="P594" s="148"/>
      <c r="Q594" s="219"/>
      <c r="R594" s="214"/>
      <c r="S594" s="298"/>
      <c r="T594" s="299"/>
      <c r="U594" s="299"/>
      <c r="V594" s="299"/>
      <c r="W594" s="299"/>
      <c r="X594" s="299"/>
      <c r="Y594" s="299"/>
      <c r="Z594" s="299"/>
      <c r="AA594" s="299"/>
      <c r="AB594" s="300"/>
    </row>
    <row r="595" spans="2:28" customFormat="1" ht="15" customHeight="1" x14ac:dyDescent="0.3">
      <c r="B595" s="270"/>
      <c r="C595" s="313"/>
      <c r="D595" s="291">
        <v>1929</v>
      </c>
      <c r="E595" s="65" t="s">
        <v>473</v>
      </c>
      <c r="F595" s="65" t="s">
        <v>473</v>
      </c>
      <c r="G595" s="65" t="s">
        <v>473</v>
      </c>
      <c r="H595" s="65" t="s">
        <v>473</v>
      </c>
      <c r="I595" s="65" t="s">
        <v>473</v>
      </c>
      <c r="J595" s="144">
        <f t="shared" si="102"/>
        <v>0</v>
      </c>
      <c r="K595" s="292"/>
      <c r="L595" s="293"/>
      <c r="M595" s="296"/>
      <c r="N595" s="294"/>
      <c r="O595" s="290"/>
      <c r="P595" s="148"/>
      <c r="Q595" s="219"/>
      <c r="R595" s="214"/>
      <c r="S595" s="298"/>
      <c r="T595" s="299"/>
      <c r="U595" s="299"/>
      <c r="V595" s="299"/>
      <c r="W595" s="299"/>
      <c r="X595" s="299"/>
      <c r="Y595" s="299"/>
      <c r="Z595" s="299"/>
      <c r="AA595" s="299"/>
      <c r="AB595" s="300"/>
    </row>
    <row r="596" spans="2:28" customFormat="1" ht="15" customHeight="1" x14ac:dyDescent="0.3">
      <c r="B596" s="270"/>
      <c r="C596" s="269"/>
      <c r="D596" s="291">
        <v>1930</v>
      </c>
      <c r="E596" s="65" t="s">
        <v>473</v>
      </c>
      <c r="F596" s="65" t="s">
        <v>473</v>
      </c>
      <c r="G596" s="65" t="s">
        <v>473</v>
      </c>
      <c r="H596" s="65" t="s">
        <v>473</v>
      </c>
      <c r="I596" s="65" t="s">
        <v>473</v>
      </c>
      <c r="J596" s="144">
        <f t="shared" si="102"/>
        <v>0</v>
      </c>
      <c r="K596" s="292"/>
      <c r="L596" s="293"/>
      <c r="M596" s="296"/>
      <c r="N596" s="294"/>
      <c r="O596" s="290"/>
      <c r="P596" s="148"/>
      <c r="Q596" s="219"/>
      <c r="R596" s="214"/>
      <c r="S596" s="298"/>
      <c r="T596" s="299"/>
      <c r="U596" s="299"/>
      <c r="V596" s="299"/>
      <c r="W596" s="299"/>
      <c r="X596" s="299"/>
      <c r="Y596" s="299"/>
      <c r="Z596" s="299"/>
      <c r="AA596" s="299"/>
      <c r="AB596" s="300"/>
    </row>
    <row r="597" spans="2:28" customFormat="1" ht="15" customHeight="1" x14ac:dyDescent="0.3">
      <c r="B597" s="270"/>
      <c r="C597" s="269"/>
      <c r="D597" s="291">
        <v>1931</v>
      </c>
      <c r="E597" s="65" t="s">
        <v>473</v>
      </c>
      <c r="F597" s="65" t="s">
        <v>473</v>
      </c>
      <c r="G597" s="65" t="s">
        <v>473</v>
      </c>
      <c r="H597" s="65" t="s">
        <v>473</v>
      </c>
      <c r="I597" s="65" t="s">
        <v>473</v>
      </c>
      <c r="J597" s="144">
        <f t="shared" si="102"/>
        <v>0</v>
      </c>
      <c r="K597" s="292"/>
      <c r="L597" s="293"/>
      <c r="M597" s="296"/>
      <c r="N597" s="294"/>
      <c r="O597" s="290"/>
      <c r="P597" s="148"/>
      <c r="Q597" s="219"/>
      <c r="R597" s="214"/>
      <c r="S597" s="298"/>
      <c r="T597" s="299"/>
      <c r="U597" s="299"/>
      <c r="V597" s="299"/>
      <c r="W597" s="299"/>
      <c r="X597" s="299"/>
      <c r="Y597" s="299"/>
      <c r="Z597" s="299"/>
      <c r="AA597" s="299"/>
      <c r="AB597" s="300"/>
    </row>
    <row r="598" spans="2:28" customFormat="1" ht="15" customHeight="1" x14ac:dyDescent="0.3">
      <c r="B598" s="270"/>
      <c r="C598" s="269"/>
      <c r="D598" s="291">
        <v>1932</v>
      </c>
      <c r="E598" s="65" t="s">
        <v>473</v>
      </c>
      <c r="F598" s="65" t="s">
        <v>473</v>
      </c>
      <c r="G598" s="65" t="s">
        <v>473</v>
      </c>
      <c r="H598" s="65" t="s">
        <v>473</v>
      </c>
      <c r="I598" s="65" t="s">
        <v>473</v>
      </c>
      <c r="J598" s="144">
        <f t="shared" si="102"/>
        <v>0</v>
      </c>
      <c r="K598" s="292"/>
      <c r="L598" s="293"/>
      <c r="M598" s="296"/>
      <c r="N598" s="294"/>
      <c r="O598" s="290"/>
      <c r="P598" s="148"/>
      <c r="Q598" s="219"/>
      <c r="R598" s="214"/>
      <c r="S598" s="298"/>
      <c r="T598" s="299"/>
      <c r="U598" s="299"/>
      <c r="V598" s="299"/>
      <c r="W598" s="299"/>
      <c r="X598" s="299"/>
      <c r="Y598" s="299"/>
      <c r="Z598" s="299"/>
      <c r="AA598" s="299"/>
      <c r="AB598" s="300"/>
    </row>
    <row r="599" spans="2:28" customFormat="1" ht="15" customHeight="1" x14ac:dyDescent="0.3">
      <c r="B599" s="270"/>
      <c r="C599" s="269"/>
      <c r="D599" s="291">
        <v>1933</v>
      </c>
      <c r="E599" s="65" t="s">
        <v>473</v>
      </c>
      <c r="F599" s="65" t="s">
        <v>473</v>
      </c>
      <c r="G599" s="65" t="s">
        <v>473</v>
      </c>
      <c r="H599" s="65" t="s">
        <v>473</v>
      </c>
      <c r="I599" s="65" t="s">
        <v>473</v>
      </c>
      <c r="J599" s="144">
        <f t="shared" si="102"/>
        <v>0</v>
      </c>
      <c r="K599" s="292"/>
      <c r="L599" s="293"/>
      <c r="M599" s="296"/>
      <c r="N599" s="294"/>
      <c r="O599" s="290"/>
      <c r="P599" s="148"/>
      <c r="Q599" s="219"/>
      <c r="R599" s="214"/>
      <c r="S599" s="298"/>
      <c r="T599" s="299"/>
      <c r="U599" s="299"/>
      <c r="V599" s="299"/>
      <c r="W599" s="299"/>
      <c r="X599" s="299"/>
      <c r="Y599" s="299"/>
      <c r="Z599" s="299"/>
      <c r="AA599" s="299"/>
      <c r="AB599" s="300"/>
    </row>
    <row r="600" spans="2:28" customFormat="1" ht="15" customHeight="1" x14ac:dyDescent="0.3">
      <c r="B600" s="270"/>
      <c r="C600" s="313"/>
      <c r="D600" s="291">
        <v>1934</v>
      </c>
      <c r="E600" s="65" t="s">
        <v>473</v>
      </c>
      <c r="F600" s="65" t="s">
        <v>473</v>
      </c>
      <c r="G600" s="65" t="s">
        <v>473</v>
      </c>
      <c r="H600" s="65" t="s">
        <v>473</v>
      </c>
      <c r="I600" s="65" t="s">
        <v>473</v>
      </c>
      <c r="J600" s="144">
        <f t="shared" si="102"/>
        <v>0</v>
      </c>
      <c r="K600" s="292"/>
      <c r="L600" s="293"/>
      <c r="M600" s="296"/>
      <c r="N600" s="294"/>
      <c r="O600" s="290"/>
      <c r="P600" s="148"/>
      <c r="Q600" s="219"/>
      <c r="R600" s="214"/>
      <c r="S600" s="298"/>
      <c r="T600" s="299"/>
      <c r="U600" s="299"/>
      <c r="V600" s="299"/>
      <c r="W600" s="299"/>
      <c r="X600" s="299"/>
      <c r="Y600" s="299"/>
      <c r="Z600" s="299"/>
      <c r="AA600" s="299"/>
      <c r="AB600" s="300"/>
    </row>
    <row r="601" spans="2:28" customFormat="1" ht="15" customHeight="1" x14ac:dyDescent="0.3">
      <c r="B601" s="270"/>
      <c r="C601" s="313"/>
      <c r="D601" s="291">
        <v>1935</v>
      </c>
      <c r="E601" s="65" t="s">
        <v>473</v>
      </c>
      <c r="F601" s="65" t="s">
        <v>473</v>
      </c>
      <c r="G601" s="65" t="s">
        <v>473</v>
      </c>
      <c r="H601" s="65" t="s">
        <v>473</v>
      </c>
      <c r="I601" s="65" t="s">
        <v>473</v>
      </c>
      <c r="J601" s="144">
        <f t="shared" si="102"/>
        <v>0</v>
      </c>
      <c r="K601" s="292"/>
      <c r="L601" s="293"/>
      <c r="M601" s="296"/>
      <c r="N601" s="294"/>
      <c r="O601" s="290"/>
      <c r="P601" s="148"/>
      <c r="Q601" s="219"/>
      <c r="R601" s="214"/>
      <c r="S601" s="298"/>
      <c r="T601" s="299"/>
      <c r="U601" s="299"/>
      <c r="V601" s="299"/>
      <c r="W601" s="299"/>
      <c r="X601" s="299"/>
      <c r="Y601" s="299"/>
      <c r="Z601" s="299"/>
      <c r="AA601" s="299"/>
      <c r="AB601" s="300"/>
    </row>
    <row r="602" spans="2:28" customFormat="1" ht="15" customHeight="1" x14ac:dyDescent="0.3">
      <c r="B602" s="270"/>
      <c r="C602" s="269"/>
      <c r="D602" s="291">
        <v>1936</v>
      </c>
      <c r="E602" s="65" t="s">
        <v>473</v>
      </c>
      <c r="F602" s="65" t="s">
        <v>473</v>
      </c>
      <c r="G602" s="65" t="s">
        <v>473</v>
      </c>
      <c r="H602" s="65" t="s">
        <v>473</v>
      </c>
      <c r="I602" s="65" t="s">
        <v>473</v>
      </c>
      <c r="J602" s="144">
        <f t="shared" si="102"/>
        <v>0</v>
      </c>
      <c r="K602" s="292"/>
      <c r="L602" s="293"/>
      <c r="M602" s="296"/>
      <c r="N602" s="294"/>
      <c r="O602" s="290"/>
      <c r="P602" s="148"/>
      <c r="Q602" s="219"/>
      <c r="R602" s="214"/>
      <c r="S602" s="298"/>
      <c r="T602" s="299"/>
      <c r="U602" s="299"/>
      <c r="V602" s="299"/>
      <c r="W602" s="299"/>
      <c r="X602" s="299"/>
      <c r="Y602" s="299"/>
      <c r="Z602" s="299"/>
      <c r="AA602" s="299"/>
      <c r="AB602" s="300"/>
    </row>
    <row r="603" spans="2:28" customFormat="1" ht="15" customHeight="1" x14ac:dyDescent="0.3">
      <c r="B603" s="270"/>
      <c r="C603" s="269"/>
      <c r="D603" s="291">
        <v>1937</v>
      </c>
      <c r="E603" s="65">
        <f>SUMIF(A399:A400,"=1")/1</f>
        <v>1</v>
      </c>
      <c r="F603" s="65">
        <f>SUMIF(A399:A400,"=2")/2</f>
        <v>1</v>
      </c>
      <c r="G603" s="65">
        <f>SUMIF(A399:A400,"=3")/3</f>
        <v>0</v>
      </c>
      <c r="H603" s="65">
        <f>SUMIF(A399:A400,"=4")/4</f>
        <v>0</v>
      </c>
      <c r="I603" s="65">
        <f>SUMIF(A399:A400,"=5")/5</f>
        <v>0</v>
      </c>
      <c r="J603" s="144">
        <f t="shared" si="102"/>
        <v>2</v>
      </c>
      <c r="K603" s="292"/>
      <c r="L603" s="293"/>
      <c r="M603" s="296"/>
      <c r="N603" s="294"/>
      <c r="O603" s="290"/>
      <c r="P603" s="148"/>
      <c r="Q603" s="219"/>
      <c r="R603" s="214"/>
      <c r="S603" s="298"/>
      <c r="T603" s="299"/>
      <c r="U603" s="299"/>
      <c r="V603" s="299"/>
      <c r="W603" s="299"/>
      <c r="X603" s="299"/>
      <c r="Y603" s="299"/>
      <c r="Z603" s="299"/>
      <c r="AA603" s="299"/>
      <c r="AB603" s="300"/>
    </row>
    <row r="604" spans="2:28" customFormat="1" ht="15" customHeight="1" x14ac:dyDescent="0.3">
      <c r="B604" s="270"/>
      <c r="C604" s="269"/>
      <c r="D604" s="291">
        <v>1938</v>
      </c>
      <c r="E604" s="65" t="s">
        <v>473</v>
      </c>
      <c r="F604" s="65" t="s">
        <v>473</v>
      </c>
      <c r="G604" s="65" t="s">
        <v>473</v>
      </c>
      <c r="H604" s="65" t="s">
        <v>473</v>
      </c>
      <c r="I604" s="65" t="s">
        <v>473</v>
      </c>
      <c r="J604" s="144">
        <f t="shared" si="102"/>
        <v>0</v>
      </c>
      <c r="K604" s="292"/>
      <c r="L604" s="293"/>
      <c r="M604" s="296"/>
      <c r="N604" s="294"/>
      <c r="O604" s="290"/>
      <c r="P604" s="148"/>
      <c r="Q604" s="219"/>
      <c r="R604" s="214"/>
      <c r="S604" s="298"/>
      <c r="T604" s="299"/>
      <c r="U604" s="299"/>
      <c r="V604" s="299"/>
      <c r="W604" s="299"/>
      <c r="X604" s="299"/>
      <c r="Y604" s="299"/>
      <c r="Z604" s="299"/>
      <c r="AA604" s="299"/>
      <c r="AB604" s="300"/>
    </row>
    <row r="605" spans="2:28" customFormat="1" ht="15" customHeight="1" x14ac:dyDescent="0.3">
      <c r="B605" s="270"/>
      <c r="C605" s="269"/>
      <c r="D605" s="291">
        <v>1939</v>
      </c>
      <c r="E605" s="65">
        <f>SUMIF(A397:A398,"=1")/1</f>
        <v>0</v>
      </c>
      <c r="F605" s="65">
        <f>SUMIF(A397:A398,"=2")/2</f>
        <v>1</v>
      </c>
      <c r="G605" s="65">
        <f>SUMIF(A397:A398,"=3")/3</f>
        <v>1</v>
      </c>
      <c r="H605" s="65">
        <f>SUMIF(A397:A398,"=4")/4</f>
        <v>0</v>
      </c>
      <c r="I605" s="65">
        <f>SUMIF(A397:A398,"=5")/5</f>
        <v>0</v>
      </c>
      <c r="J605" s="144">
        <f t="shared" si="102"/>
        <v>2</v>
      </c>
      <c r="K605" s="292"/>
      <c r="L605" s="293"/>
      <c r="M605" s="296"/>
      <c r="N605" s="294"/>
      <c r="O605" s="290"/>
      <c r="P605" s="148"/>
      <c r="Q605" s="219"/>
      <c r="R605" s="214"/>
      <c r="S605" s="298"/>
      <c r="T605" s="299"/>
      <c r="U605" s="299"/>
      <c r="V605" s="299"/>
      <c r="W605" s="299"/>
      <c r="X605" s="299"/>
      <c r="Y605" s="299"/>
      <c r="Z605" s="299"/>
      <c r="AA605" s="299"/>
      <c r="AB605" s="300"/>
    </row>
    <row r="606" spans="2:28" customFormat="1" ht="15" customHeight="1" x14ac:dyDescent="0.3">
      <c r="B606" s="270"/>
      <c r="C606" s="269"/>
      <c r="D606" s="291">
        <v>1940</v>
      </c>
      <c r="E606" s="65">
        <f>SUMIF(A396,"=1")/1</f>
        <v>0</v>
      </c>
      <c r="F606" s="65">
        <f>SUMIF(A396,"=2")/2</f>
        <v>0</v>
      </c>
      <c r="G606" s="65">
        <f>SUMIF(A396,"=3")/3</f>
        <v>1</v>
      </c>
      <c r="H606" s="65">
        <f>SUMIF(A396,"=4")/4</f>
        <v>0</v>
      </c>
      <c r="I606" s="65">
        <f>SUMIF(A396,"=5")/5</f>
        <v>0</v>
      </c>
      <c r="J606" s="144">
        <f t="shared" si="102"/>
        <v>1</v>
      </c>
      <c r="K606" s="292"/>
      <c r="L606" s="293"/>
      <c r="M606" s="296"/>
      <c r="N606" s="294"/>
      <c r="O606" s="290"/>
      <c r="P606" s="148"/>
      <c r="Q606" s="219"/>
      <c r="R606" s="214"/>
      <c r="S606" s="298"/>
      <c r="T606" s="299"/>
      <c r="U606" s="299"/>
      <c r="V606" s="299"/>
      <c r="W606" s="299"/>
      <c r="X606" s="299"/>
      <c r="Y606" s="299"/>
      <c r="Z606" s="299"/>
      <c r="AA606" s="299"/>
      <c r="AB606" s="300"/>
    </row>
    <row r="607" spans="2:28" customFormat="1" ht="15" customHeight="1" x14ac:dyDescent="0.3">
      <c r="B607" s="270"/>
      <c r="C607" s="269"/>
      <c r="D607" s="291">
        <v>1941</v>
      </c>
      <c r="E607" s="65">
        <f>SUMIF(A395,"=1")/1</f>
        <v>0</v>
      </c>
      <c r="F607" s="65">
        <f>SUMIF(A395,"=2")/2</f>
        <v>0</v>
      </c>
      <c r="G607" s="65">
        <f>SUMIF(A395,"=3")/3</f>
        <v>1</v>
      </c>
      <c r="H607" s="65">
        <f>SUMIF(A395,"=4")/4</f>
        <v>0</v>
      </c>
      <c r="I607" s="65">
        <f>SUMIF(A395,"=5")/5</f>
        <v>0</v>
      </c>
      <c r="J607" s="144">
        <f t="shared" si="102"/>
        <v>1</v>
      </c>
      <c r="K607" s="292"/>
      <c r="L607" s="293"/>
      <c r="M607" s="296"/>
      <c r="N607" s="294"/>
      <c r="O607" s="290"/>
      <c r="P607" s="148"/>
      <c r="Q607" s="219"/>
      <c r="R607" s="214"/>
      <c r="S607" s="298"/>
      <c r="T607" s="299"/>
      <c r="U607" s="299"/>
      <c r="V607" s="299"/>
      <c r="W607" s="299"/>
      <c r="X607" s="299"/>
      <c r="Y607" s="299"/>
      <c r="Z607" s="299"/>
      <c r="AA607" s="299"/>
      <c r="AB607" s="300"/>
    </row>
    <row r="608" spans="2:28" customFormat="1" ht="15" customHeight="1" x14ac:dyDescent="0.3">
      <c r="B608" s="270"/>
      <c r="C608" s="313"/>
      <c r="D608" s="291">
        <v>1942</v>
      </c>
      <c r="E608" s="65">
        <f>SUMIF(A393:A394,"=1")/1</f>
        <v>0</v>
      </c>
      <c r="F608" s="65">
        <f>SUMIF(A393:A394,"=2")/2</f>
        <v>0</v>
      </c>
      <c r="G608" s="65">
        <f>SUMIF(A393:A394,"=3")/3</f>
        <v>2</v>
      </c>
      <c r="H608" s="65">
        <f>SUMIF(A393:A394,"=4")/4</f>
        <v>0</v>
      </c>
      <c r="I608" s="65">
        <f>SUMIF(A393:B394,"=5")/5</f>
        <v>0</v>
      </c>
      <c r="J608" s="144">
        <f t="shared" si="102"/>
        <v>2</v>
      </c>
      <c r="K608" s="292"/>
      <c r="L608" s="293"/>
      <c r="M608" s="296"/>
      <c r="N608" s="294"/>
      <c r="O608" s="290"/>
      <c r="P608" s="148"/>
      <c r="Q608" s="219"/>
      <c r="R608" s="214"/>
      <c r="S608" s="298"/>
      <c r="T608" s="299"/>
      <c r="U608" s="299"/>
      <c r="V608" s="299"/>
      <c r="W608" s="299"/>
      <c r="X608" s="299"/>
      <c r="Y608" s="299"/>
      <c r="Z608" s="299"/>
      <c r="AA608" s="299"/>
      <c r="AB608" s="300"/>
    </row>
    <row r="609" spans="2:28" customFormat="1" ht="15" customHeight="1" x14ac:dyDescent="0.3">
      <c r="B609" s="270"/>
      <c r="C609" s="313"/>
      <c r="D609" s="291">
        <v>1943</v>
      </c>
      <c r="E609" s="65" t="s">
        <v>473</v>
      </c>
      <c r="F609" s="65" t="s">
        <v>473</v>
      </c>
      <c r="G609" s="65" t="s">
        <v>473</v>
      </c>
      <c r="H609" s="65" t="s">
        <v>473</v>
      </c>
      <c r="I609" s="65" t="s">
        <v>473</v>
      </c>
      <c r="J609" s="144">
        <f t="shared" si="102"/>
        <v>0</v>
      </c>
      <c r="K609" s="292"/>
      <c r="L609" s="293"/>
      <c r="M609" s="296"/>
      <c r="N609" s="294"/>
      <c r="O609" s="290"/>
      <c r="P609" s="148"/>
      <c r="Q609" s="219"/>
      <c r="R609" s="214"/>
      <c r="S609" s="298"/>
      <c r="T609" s="299"/>
      <c r="U609" s="299"/>
      <c r="V609" s="299"/>
      <c r="W609" s="299"/>
      <c r="X609" s="299"/>
      <c r="Y609" s="299"/>
      <c r="Z609" s="299"/>
      <c r="AA609" s="299"/>
      <c r="AB609" s="300"/>
    </row>
    <row r="610" spans="2:28" customFormat="1" ht="15" customHeight="1" x14ac:dyDescent="0.3">
      <c r="B610" s="270"/>
      <c r="C610" s="269"/>
      <c r="D610" s="291">
        <v>1944</v>
      </c>
      <c r="E610" s="65">
        <f>SUMIF(A391:A392,"=1")/1</f>
        <v>0</v>
      </c>
      <c r="F610" s="65">
        <f>SUMIF(A391:A392,"=2")/2</f>
        <v>0</v>
      </c>
      <c r="G610" s="65">
        <f>SUMIF(A391:A392,"=3")/3</f>
        <v>1</v>
      </c>
      <c r="H610" s="65">
        <f>SUMIF(A391:A392,"=4")/4</f>
        <v>0</v>
      </c>
      <c r="I610" s="65">
        <f>SUMIF(A391:A392,"=5")/5</f>
        <v>1</v>
      </c>
      <c r="J610" s="144">
        <f t="shared" si="102"/>
        <v>2</v>
      </c>
      <c r="K610" s="292"/>
      <c r="L610" s="293"/>
      <c r="M610" s="296"/>
      <c r="N610" s="294"/>
      <c r="O610" s="290"/>
      <c r="P610" s="148"/>
      <c r="Q610" s="219"/>
      <c r="R610" s="214"/>
      <c r="S610" s="298"/>
      <c r="T610" s="299"/>
      <c r="U610" s="299"/>
      <c r="V610" s="299"/>
      <c r="W610" s="299"/>
      <c r="X610" s="299"/>
      <c r="Y610" s="299"/>
      <c r="Z610" s="299"/>
      <c r="AA610" s="299"/>
      <c r="AB610" s="300"/>
    </row>
    <row r="611" spans="2:28" customFormat="1" ht="15" customHeight="1" x14ac:dyDescent="0.3">
      <c r="B611" s="270"/>
      <c r="C611" s="269"/>
      <c r="D611" s="291">
        <v>1945</v>
      </c>
      <c r="E611" s="65" t="s">
        <v>473</v>
      </c>
      <c r="F611" s="65" t="s">
        <v>473</v>
      </c>
      <c r="G611" s="65" t="s">
        <v>473</v>
      </c>
      <c r="H611" s="65" t="s">
        <v>473</v>
      </c>
      <c r="I611" s="65" t="s">
        <v>473</v>
      </c>
      <c r="J611" s="144">
        <f t="shared" si="102"/>
        <v>0</v>
      </c>
      <c r="K611" s="292"/>
      <c r="L611" s="293"/>
      <c r="M611" s="296"/>
      <c r="N611" s="294"/>
      <c r="O611" s="290"/>
      <c r="P611" s="148"/>
      <c r="Q611" s="219"/>
      <c r="R611" s="214"/>
      <c r="S611" s="298"/>
      <c r="T611" s="299"/>
      <c r="U611" s="299"/>
      <c r="V611" s="299"/>
      <c r="W611" s="299"/>
      <c r="X611" s="299"/>
      <c r="Y611" s="299"/>
      <c r="Z611" s="299"/>
      <c r="AA611" s="299"/>
      <c r="AB611" s="300"/>
    </row>
    <row r="612" spans="2:28" customFormat="1" ht="15" customHeight="1" x14ac:dyDescent="0.3">
      <c r="B612" s="270"/>
      <c r="C612" s="269"/>
      <c r="D612" s="291">
        <v>1946</v>
      </c>
      <c r="E612" s="65" t="s">
        <v>473</v>
      </c>
      <c r="F612" s="65" t="s">
        <v>473</v>
      </c>
      <c r="G612" s="65" t="s">
        <v>473</v>
      </c>
      <c r="H612" s="65" t="s">
        <v>473</v>
      </c>
      <c r="I612" s="65" t="s">
        <v>473</v>
      </c>
      <c r="J612" s="144">
        <f t="shared" si="102"/>
        <v>0</v>
      </c>
      <c r="K612" s="292"/>
      <c r="L612" s="293"/>
      <c r="M612" s="296"/>
      <c r="N612" s="294"/>
      <c r="O612" s="290"/>
      <c r="P612" s="148"/>
      <c r="Q612" s="219"/>
      <c r="R612" s="214"/>
      <c r="S612" s="298"/>
      <c r="T612" s="299"/>
      <c r="U612" s="299"/>
      <c r="V612" s="299"/>
      <c r="W612" s="299"/>
      <c r="X612" s="299"/>
      <c r="Y612" s="299"/>
      <c r="Z612" s="299"/>
      <c r="AA612" s="299"/>
      <c r="AB612" s="300"/>
    </row>
    <row r="613" spans="2:28" customFormat="1" ht="15" customHeight="1" x14ac:dyDescent="0.3">
      <c r="B613" s="270"/>
      <c r="C613" s="269"/>
      <c r="D613" s="291">
        <v>1947</v>
      </c>
      <c r="E613" s="65">
        <f>SUMIF(A390,"=1")/1</f>
        <v>0</v>
      </c>
      <c r="F613" s="65">
        <f>SUMIF(A390,"=2")/2</f>
        <v>1</v>
      </c>
      <c r="G613" s="65">
        <f>SUMIF(A390,"=3")/3</f>
        <v>0</v>
      </c>
      <c r="H613" s="65">
        <f>SUMIF(A390,"=4")/4</f>
        <v>0</v>
      </c>
      <c r="I613" s="65">
        <f>SUMIF(A390,"=5")/5</f>
        <v>0</v>
      </c>
      <c r="J613" s="144">
        <f>SUM(E613:I613)</f>
        <v>1</v>
      </c>
      <c r="K613" s="292"/>
      <c r="L613" s="293"/>
      <c r="M613" s="296"/>
      <c r="N613" s="294"/>
      <c r="O613" s="290"/>
      <c r="P613" s="148"/>
      <c r="Q613" s="219"/>
      <c r="R613" s="214"/>
      <c r="S613" s="298"/>
      <c r="T613" s="299"/>
      <c r="U613" s="299"/>
      <c r="V613" s="299"/>
      <c r="W613" s="299"/>
      <c r="X613" s="299"/>
      <c r="Y613" s="299"/>
      <c r="Z613" s="299"/>
      <c r="AA613" s="299"/>
      <c r="AB613" s="300"/>
    </row>
    <row r="614" spans="2:28" customFormat="1" ht="15" customHeight="1" x14ac:dyDescent="0.3">
      <c r="B614" s="270"/>
      <c r="C614" s="313"/>
      <c r="D614" s="291">
        <v>1948</v>
      </c>
      <c r="E614" s="65">
        <f>SUMIF(A389,"=1")/1</f>
        <v>1</v>
      </c>
      <c r="F614" s="65">
        <f>SUMIF(A389,"=2")/2</f>
        <v>0</v>
      </c>
      <c r="G614" s="65">
        <f>SUMIF(A389,"=3")/3</f>
        <v>0</v>
      </c>
      <c r="H614" s="65">
        <f>SUMIF(A389,"=4")/4</f>
        <v>0</v>
      </c>
      <c r="I614" s="65">
        <f>SUMIF(A389,"=5")/5</f>
        <v>0</v>
      </c>
      <c r="J614" s="144">
        <f t="shared" ref="J614:J677" si="103">SUM(E614:I614)</f>
        <v>1</v>
      </c>
      <c r="K614" s="292"/>
      <c r="L614" s="293"/>
      <c r="M614" s="296"/>
      <c r="N614" s="294"/>
      <c r="O614" s="290"/>
      <c r="P614" s="148"/>
      <c r="Q614" s="219"/>
      <c r="R614" s="214"/>
      <c r="S614" s="298"/>
      <c r="T614" s="299"/>
      <c r="U614" s="299"/>
      <c r="V614" s="299"/>
      <c r="W614" s="299"/>
      <c r="X614" s="299"/>
      <c r="Y614" s="299"/>
      <c r="Z614" s="299"/>
      <c r="AA614" s="299"/>
      <c r="AB614" s="300"/>
    </row>
    <row r="615" spans="2:28" customFormat="1" ht="15" customHeight="1" x14ac:dyDescent="0.3">
      <c r="B615" s="270"/>
      <c r="C615" s="313"/>
      <c r="D615" s="291">
        <v>1949</v>
      </c>
      <c r="E615" s="65" t="s">
        <v>473</v>
      </c>
      <c r="F615" s="65" t="s">
        <v>473</v>
      </c>
      <c r="G615" s="65" t="s">
        <v>473</v>
      </c>
      <c r="H615" s="65" t="s">
        <v>473</v>
      </c>
      <c r="I615" s="65" t="s">
        <v>473</v>
      </c>
      <c r="J615" s="144">
        <f t="shared" si="103"/>
        <v>0</v>
      </c>
      <c r="K615" s="292"/>
      <c r="L615" s="293"/>
      <c r="M615" s="296"/>
      <c r="N615" s="294"/>
      <c r="O615" s="290"/>
      <c r="P615" s="148"/>
      <c r="Q615" s="219"/>
      <c r="R615" s="214"/>
      <c r="S615" s="298"/>
      <c r="T615" s="299"/>
      <c r="U615" s="299"/>
      <c r="V615" s="299"/>
      <c r="W615" s="299"/>
      <c r="X615" s="299"/>
      <c r="Y615" s="299"/>
      <c r="Z615" s="299"/>
      <c r="AA615" s="299"/>
      <c r="AB615" s="300"/>
    </row>
    <row r="616" spans="2:28" customFormat="1" ht="15" customHeight="1" x14ac:dyDescent="0.3">
      <c r="B616" s="270"/>
      <c r="C616" s="269"/>
      <c r="D616" s="291">
        <v>1950</v>
      </c>
      <c r="E616" s="65" t="s">
        <v>473</v>
      </c>
      <c r="F616" s="65" t="s">
        <v>473</v>
      </c>
      <c r="G616" s="65" t="s">
        <v>473</v>
      </c>
      <c r="H616" s="65" t="s">
        <v>473</v>
      </c>
      <c r="I616" s="65" t="s">
        <v>473</v>
      </c>
      <c r="J616" s="144">
        <f t="shared" si="103"/>
        <v>0</v>
      </c>
      <c r="K616" s="292"/>
      <c r="L616" s="293"/>
      <c r="M616" s="296"/>
      <c r="N616" s="294"/>
      <c r="O616" s="290"/>
      <c r="P616" s="148"/>
      <c r="Q616" s="219"/>
      <c r="R616" s="214"/>
      <c r="S616" s="298"/>
      <c r="T616" s="299"/>
      <c r="U616" s="299"/>
      <c r="V616" s="299"/>
      <c r="W616" s="299"/>
      <c r="X616" s="299"/>
      <c r="Y616" s="299"/>
      <c r="Z616" s="299"/>
      <c r="AA616" s="299"/>
      <c r="AB616" s="300"/>
    </row>
    <row r="617" spans="2:28" customFormat="1" ht="15" customHeight="1" x14ac:dyDescent="0.3">
      <c r="B617" s="270"/>
      <c r="C617" s="269"/>
      <c r="D617" s="291">
        <v>1951</v>
      </c>
      <c r="E617" s="65">
        <f>SUMIF(A386:A388,"=1")/1</f>
        <v>0</v>
      </c>
      <c r="F617" s="65">
        <f>SUMIF(A386:A388,"=2")/2</f>
        <v>0</v>
      </c>
      <c r="G617" s="65">
        <f>SUMIF(A386:A388,"=3")/3</f>
        <v>3</v>
      </c>
      <c r="H617" s="65">
        <f>SUMIF(A386:A388,"=4")/4</f>
        <v>0</v>
      </c>
      <c r="I617" s="65">
        <f>SUMIF(A386:A388,"=5")/5</f>
        <v>0</v>
      </c>
      <c r="J617" s="144">
        <f t="shared" si="103"/>
        <v>3</v>
      </c>
      <c r="K617" s="292"/>
      <c r="L617" s="293"/>
      <c r="M617" s="296"/>
      <c r="N617" s="294"/>
      <c r="O617" s="290"/>
      <c r="P617" s="148"/>
      <c r="Q617" s="219"/>
      <c r="R617" s="214"/>
      <c r="S617" s="298"/>
      <c r="T617" s="299"/>
      <c r="U617" s="299"/>
      <c r="V617" s="299"/>
      <c r="W617" s="299"/>
      <c r="X617" s="299"/>
      <c r="Y617" s="299"/>
      <c r="Z617" s="299"/>
      <c r="AA617" s="299"/>
      <c r="AB617" s="300"/>
    </row>
    <row r="618" spans="2:28" customFormat="1" ht="15" customHeight="1" x14ac:dyDescent="0.3">
      <c r="B618" s="270"/>
      <c r="C618" s="269"/>
      <c r="D618" s="291">
        <v>1952</v>
      </c>
      <c r="E618" s="65">
        <f>SUMIF(A383:A385,"=1")/1</f>
        <v>0</v>
      </c>
      <c r="F618" s="65">
        <f>SUMIF(A383:A385,"=2")/2</f>
        <v>1</v>
      </c>
      <c r="G618" s="65">
        <f>SUMIF(A383:A385,"=3")/3</f>
        <v>2</v>
      </c>
      <c r="H618" s="65">
        <f>SUMIF(A383:A385,"=4")/4</f>
        <v>0</v>
      </c>
      <c r="I618" s="65">
        <f>SUMIF(A383:A385,"=5")/5</f>
        <v>0</v>
      </c>
      <c r="J618" s="144">
        <f t="shared" si="103"/>
        <v>3</v>
      </c>
      <c r="K618" s="292"/>
      <c r="L618" s="293"/>
      <c r="M618" s="296"/>
      <c r="N618" s="294"/>
      <c r="O618" s="290"/>
      <c r="P618" s="148"/>
      <c r="Q618" s="219"/>
      <c r="R618" s="214"/>
      <c r="S618" s="298"/>
      <c r="T618" s="299"/>
      <c r="U618" s="299"/>
      <c r="V618" s="299"/>
      <c r="W618" s="299"/>
      <c r="X618" s="299"/>
      <c r="Y618" s="299"/>
      <c r="Z618" s="299"/>
      <c r="AA618" s="299"/>
      <c r="AB618" s="300"/>
    </row>
    <row r="619" spans="2:28" customFormat="1" ht="15" customHeight="1" x14ac:dyDescent="0.3">
      <c r="B619" s="270"/>
      <c r="C619" s="269"/>
      <c r="D619" s="291">
        <v>1953</v>
      </c>
      <c r="E619" s="65" t="s">
        <v>473</v>
      </c>
      <c r="F619" s="65" t="s">
        <v>473</v>
      </c>
      <c r="G619" s="65" t="s">
        <v>473</v>
      </c>
      <c r="H619" s="65" t="s">
        <v>473</v>
      </c>
      <c r="I619" s="65" t="s">
        <v>473</v>
      </c>
      <c r="J619" s="144">
        <f t="shared" si="103"/>
        <v>0</v>
      </c>
      <c r="K619" s="292"/>
      <c r="L619" s="293"/>
      <c r="M619" s="296"/>
      <c r="N619" s="294"/>
      <c r="O619" s="290"/>
      <c r="P619" s="148"/>
      <c r="Q619" s="219"/>
      <c r="R619" s="214"/>
      <c r="S619" s="298"/>
      <c r="T619" s="299"/>
      <c r="U619" s="299"/>
      <c r="V619" s="299"/>
      <c r="W619" s="299"/>
      <c r="X619" s="299"/>
      <c r="Y619" s="299"/>
      <c r="Z619" s="299"/>
      <c r="AA619" s="299"/>
      <c r="AB619" s="300"/>
    </row>
    <row r="620" spans="2:28" customFormat="1" ht="15" customHeight="1" x14ac:dyDescent="0.3">
      <c r="B620" s="270"/>
      <c r="C620" s="313"/>
      <c r="D620" s="291">
        <v>1954</v>
      </c>
      <c r="E620" s="65" t="s">
        <v>473</v>
      </c>
      <c r="F620" s="65" t="s">
        <v>473</v>
      </c>
      <c r="G620" s="65" t="s">
        <v>473</v>
      </c>
      <c r="H620" s="65" t="s">
        <v>473</v>
      </c>
      <c r="I620" s="65" t="s">
        <v>473</v>
      </c>
      <c r="J620" s="144">
        <f t="shared" si="103"/>
        <v>0</v>
      </c>
      <c r="K620" s="292"/>
      <c r="L620" s="293"/>
      <c r="M620" s="296"/>
      <c r="N620" s="294"/>
      <c r="O620" s="290"/>
      <c r="P620" s="148"/>
      <c r="Q620" s="219"/>
      <c r="R620" s="214"/>
      <c r="S620" s="298"/>
      <c r="T620" s="299"/>
      <c r="U620" s="299"/>
      <c r="V620" s="299"/>
      <c r="W620" s="299"/>
      <c r="X620" s="299"/>
      <c r="Y620" s="299"/>
      <c r="Z620" s="299"/>
      <c r="AA620" s="299"/>
      <c r="AB620" s="300"/>
    </row>
    <row r="621" spans="2:28" customFormat="1" ht="15" customHeight="1" x14ac:dyDescent="0.3">
      <c r="B621" s="270"/>
      <c r="C621" s="313"/>
      <c r="D621" s="291">
        <v>1955</v>
      </c>
      <c r="E621" s="65" t="s">
        <v>473</v>
      </c>
      <c r="F621" s="65" t="s">
        <v>473</v>
      </c>
      <c r="G621" s="65" t="s">
        <v>473</v>
      </c>
      <c r="H621" s="65" t="s">
        <v>473</v>
      </c>
      <c r="I621" s="65" t="s">
        <v>473</v>
      </c>
      <c r="J621" s="144">
        <f t="shared" si="103"/>
        <v>0</v>
      </c>
      <c r="K621" s="292"/>
      <c r="L621" s="293"/>
      <c r="M621" s="296"/>
      <c r="N621" s="294"/>
      <c r="O621" s="290"/>
      <c r="P621" s="148"/>
      <c r="Q621" s="219"/>
      <c r="R621" s="214"/>
      <c r="S621" s="298"/>
      <c r="T621" s="299"/>
      <c r="U621" s="299"/>
      <c r="V621" s="299"/>
      <c r="W621" s="299"/>
      <c r="X621" s="299"/>
      <c r="Y621" s="299"/>
      <c r="Z621" s="299"/>
      <c r="AA621" s="299"/>
      <c r="AB621" s="300"/>
    </row>
    <row r="622" spans="2:28" customFormat="1" ht="15" customHeight="1" x14ac:dyDescent="0.3">
      <c r="B622" s="270"/>
      <c r="C622" s="269"/>
      <c r="D622" s="291">
        <v>1956</v>
      </c>
      <c r="E622" s="65">
        <f>SUMIF(A381:A382,"=1")/1</f>
        <v>0</v>
      </c>
      <c r="F622" s="65">
        <f>SUMIF(A381:A382,"=2")/2</f>
        <v>1</v>
      </c>
      <c r="G622" s="65">
        <f>SUMIF(A381:A382,"=3")/3</f>
        <v>1</v>
      </c>
      <c r="H622" s="65">
        <f>SUMIF(A381:A382,"=4")/4</f>
        <v>0</v>
      </c>
      <c r="I622" s="65">
        <f>SUMIF(A381:A382,"=5")/5</f>
        <v>0</v>
      </c>
      <c r="J622" s="144">
        <f t="shared" si="103"/>
        <v>2</v>
      </c>
      <c r="K622" s="292"/>
      <c r="L622" s="293"/>
      <c r="M622" s="296"/>
      <c r="N622" s="294"/>
      <c r="O622" s="290"/>
      <c r="P622" s="148"/>
      <c r="Q622" s="219"/>
      <c r="R622" s="214"/>
      <c r="S622" s="298"/>
      <c r="T622" s="299"/>
      <c r="U622" s="299"/>
      <c r="V622" s="299"/>
      <c r="W622" s="299"/>
      <c r="X622" s="299"/>
      <c r="Y622" s="299"/>
      <c r="Z622" s="299"/>
      <c r="AA622" s="299"/>
      <c r="AB622" s="300"/>
    </row>
    <row r="623" spans="2:28" customFormat="1" ht="15" customHeight="1" x14ac:dyDescent="0.3">
      <c r="B623" s="270"/>
      <c r="C623" s="269"/>
      <c r="D623" s="291">
        <v>1957</v>
      </c>
      <c r="E623" s="65" t="s">
        <v>473</v>
      </c>
      <c r="F623" s="65" t="s">
        <v>473</v>
      </c>
      <c r="G623" s="65" t="s">
        <v>473</v>
      </c>
      <c r="H623" s="65" t="s">
        <v>473</v>
      </c>
      <c r="I623" s="65" t="s">
        <v>473</v>
      </c>
      <c r="J623" s="144">
        <f t="shared" si="103"/>
        <v>0</v>
      </c>
      <c r="K623" s="292"/>
      <c r="L623" s="293"/>
      <c r="M623" s="296"/>
      <c r="N623" s="294"/>
      <c r="O623" s="290"/>
      <c r="P623" s="148"/>
      <c r="Q623" s="219"/>
      <c r="R623" s="214"/>
      <c r="S623" s="298"/>
      <c r="T623" s="299"/>
      <c r="U623" s="299"/>
      <c r="V623" s="299"/>
      <c r="W623" s="299"/>
      <c r="X623" s="299"/>
      <c r="Y623" s="299"/>
      <c r="Z623" s="299"/>
      <c r="AA623" s="299"/>
      <c r="AB623" s="300"/>
    </row>
    <row r="624" spans="2:28" customFormat="1" ht="15" customHeight="1" x14ac:dyDescent="0.3">
      <c r="B624" s="270"/>
      <c r="C624" s="269"/>
      <c r="D624" s="291">
        <v>1958</v>
      </c>
      <c r="E624" s="65">
        <f>SUMIF(A380,"=1")/1</f>
        <v>0</v>
      </c>
      <c r="F624" s="65">
        <f>SUMIF(A380,"=2")/2</f>
        <v>1</v>
      </c>
      <c r="G624" s="65">
        <f>SUMIF(A380,"=3")/3</f>
        <v>0</v>
      </c>
      <c r="H624" s="65">
        <f>SUMIF(A380,"=4")/4</f>
        <v>0</v>
      </c>
      <c r="I624" s="65">
        <f>SUMIF(A380,"=5")/5</f>
        <v>0</v>
      </c>
      <c r="J624" s="144">
        <f t="shared" si="103"/>
        <v>1</v>
      </c>
      <c r="K624" s="292"/>
      <c r="L624" s="293"/>
      <c r="M624" s="296"/>
      <c r="N624" s="294"/>
      <c r="O624" s="290"/>
      <c r="P624" s="148"/>
      <c r="Q624" s="219"/>
      <c r="R624" s="214"/>
      <c r="S624" s="298"/>
      <c r="T624" s="299"/>
      <c r="U624" s="299"/>
      <c r="V624" s="299"/>
      <c r="W624" s="299"/>
      <c r="X624" s="299"/>
      <c r="Y624" s="299"/>
      <c r="Z624" s="299"/>
      <c r="AA624" s="299"/>
      <c r="AB624" s="300"/>
    </row>
    <row r="625" spans="2:28" customFormat="1" ht="15" customHeight="1" x14ac:dyDescent="0.3">
      <c r="B625" s="270"/>
      <c r="C625" s="269"/>
      <c r="D625" s="291">
        <v>1959</v>
      </c>
      <c r="E625" s="65">
        <f>SUMIF(A379,"=1")/1</f>
        <v>0</v>
      </c>
      <c r="F625" s="65">
        <f>SUMIF(A379,"=2")/2</f>
        <v>0</v>
      </c>
      <c r="G625" s="65">
        <f>SUMIF(A379,"=3")/3</f>
        <v>1</v>
      </c>
      <c r="H625" s="65">
        <f>SUMIF(A379,"=4")/4</f>
        <v>0</v>
      </c>
      <c r="I625" s="65">
        <f>SUMIF(A379,"=5")/5</f>
        <v>0</v>
      </c>
      <c r="J625" s="144">
        <f t="shared" si="103"/>
        <v>1</v>
      </c>
      <c r="K625" s="292"/>
      <c r="L625" s="293"/>
      <c r="M625" s="296"/>
      <c r="N625" s="294"/>
      <c r="O625" s="290"/>
      <c r="P625" s="148"/>
      <c r="Q625" s="219"/>
      <c r="R625" s="214"/>
      <c r="S625" s="298"/>
      <c r="T625" s="299"/>
      <c r="U625" s="299"/>
      <c r="V625" s="299"/>
      <c r="W625" s="299"/>
      <c r="X625" s="299"/>
      <c r="Y625" s="299"/>
      <c r="Z625" s="299"/>
      <c r="AA625" s="299"/>
      <c r="AB625" s="300"/>
    </row>
    <row r="626" spans="2:28" customFormat="1" ht="15" customHeight="1" x14ac:dyDescent="0.3">
      <c r="B626" s="270"/>
      <c r="C626" s="313"/>
      <c r="D626" s="291">
        <v>1960</v>
      </c>
      <c r="E626" s="65">
        <f>SUMIF(A376:A378,"=1")/1</f>
        <v>0</v>
      </c>
      <c r="F626" s="65">
        <f>SUMIF(A376:A378,"=2")/2</f>
        <v>1</v>
      </c>
      <c r="G626" s="65">
        <f>SUMIF(A376:A378,"=3")/3</f>
        <v>2</v>
      </c>
      <c r="H626" s="65">
        <f>SUMIF(A376:A378,"=4")/4</f>
        <v>0</v>
      </c>
      <c r="I626" s="65">
        <f>SUMIF(A376:A378,"=5")/5</f>
        <v>0</v>
      </c>
      <c r="J626" s="144">
        <f t="shared" si="103"/>
        <v>3</v>
      </c>
      <c r="K626" s="292"/>
      <c r="L626" s="293"/>
      <c r="M626" s="296"/>
      <c r="N626" s="294"/>
      <c r="O626" s="290"/>
      <c r="P626" s="148"/>
      <c r="Q626" s="219"/>
      <c r="R626" s="214"/>
      <c r="S626" s="298"/>
      <c r="T626" s="299"/>
      <c r="U626" s="299"/>
      <c r="V626" s="299"/>
      <c r="W626" s="299"/>
      <c r="X626" s="299"/>
      <c r="Y626" s="299"/>
      <c r="Z626" s="299"/>
      <c r="AA626" s="299"/>
      <c r="AB626" s="300"/>
    </row>
    <row r="627" spans="2:28" customFormat="1" ht="15" customHeight="1" x14ac:dyDescent="0.3">
      <c r="B627" s="270"/>
      <c r="C627" s="313"/>
      <c r="D627" s="291">
        <v>1961</v>
      </c>
      <c r="E627" s="65">
        <f>SUMIF(A373:A375,"=1")/1</f>
        <v>0</v>
      </c>
      <c r="F627" s="65">
        <f>SUMIF(A373:A375,"=2")/2</f>
        <v>1</v>
      </c>
      <c r="G627" s="65">
        <f>SUMIF(A373:A375,"=3")/3</f>
        <v>2</v>
      </c>
      <c r="H627" s="65">
        <f>SUMIF(A373:A375,"=4")/4</f>
        <v>0</v>
      </c>
      <c r="I627" s="65">
        <f>SUMIF(A373:A375,"=5")/5</f>
        <v>0</v>
      </c>
      <c r="J627" s="144">
        <f t="shared" si="103"/>
        <v>3</v>
      </c>
      <c r="K627" s="292"/>
      <c r="L627" s="293"/>
      <c r="M627" s="296"/>
      <c r="N627" s="294"/>
      <c r="O627" s="290"/>
      <c r="P627" s="148"/>
      <c r="Q627" s="219"/>
      <c r="R627" s="214"/>
      <c r="S627" s="298"/>
      <c r="T627" s="299"/>
      <c r="U627" s="299"/>
      <c r="V627" s="299"/>
      <c r="W627" s="299"/>
      <c r="X627" s="299"/>
      <c r="Y627" s="299"/>
      <c r="Z627" s="299"/>
      <c r="AA627" s="299"/>
      <c r="AB627" s="300"/>
    </row>
    <row r="628" spans="2:28" customFormat="1" ht="15" customHeight="1" x14ac:dyDescent="0.3">
      <c r="B628" s="270"/>
      <c r="C628" s="269"/>
      <c r="D628" s="291">
        <v>1962</v>
      </c>
      <c r="E628" s="65">
        <f>SUMIF(A369:A372,"=1")/1</f>
        <v>2</v>
      </c>
      <c r="F628" s="65">
        <f>SUMIF(A369:A372,"=2")/2</f>
        <v>0</v>
      </c>
      <c r="G628" s="65">
        <f>SUMIF(A369:A372,"=3")/3</f>
        <v>2</v>
      </c>
      <c r="H628" s="65">
        <f>SUMIF(A369:A372,"=4")/4</f>
        <v>0</v>
      </c>
      <c r="I628" s="65">
        <f>SUMIF(A369:A372,"=5")/5</f>
        <v>0</v>
      </c>
      <c r="J628" s="144">
        <f t="shared" si="103"/>
        <v>4</v>
      </c>
      <c r="K628" s="292"/>
      <c r="L628" s="293"/>
      <c r="M628" s="296"/>
      <c r="N628" s="294"/>
      <c r="O628" s="290"/>
      <c r="P628" s="148"/>
      <c r="Q628" s="219"/>
      <c r="R628" s="214"/>
      <c r="S628" s="298"/>
      <c r="T628" s="299"/>
      <c r="U628" s="299"/>
      <c r="V628" s="299"/>
      <c r="W628" s="299"/>
      <c r="X628" s="299"/>
      <c r="Y628" s="299"/>
      <c r="Z628" s="299"/>
      <c r="AA628" s="299"/>
      <c r="AB628" s="300"/>
    </row>
    <row r="629" spans="2:28" customFormat="1" ht="15" customHeight="1" x14ac:dyDescent="0.3">
      <c r="B629" s="270"/>
      <c r="C629" s="269"/>
      <c r="D629" s="291">
        <v>1963</v>
      </c>
      <c r="E629" s="65">
        <f>SUMIF(A366:A368,"=1")/1</f>
        <v>0</v>
      </c>
      <c r="F629" s="65">
        <f>SUMIF(A366:A368,"=2")/2</f>
        <v>1</v>
      </c>
      <c r="G629" s="65">
        <f>SUMIF(A366:A368,"=3")/3</f>
        <v>2</v>
      </c>
      <c r="H629" s="65">
        <f>SUMIF(A366:A368,"=4")/4</f>
        <v>0</v>
      </c>
      <c r="I629" s="65">
        <f>SUMIF(A366:A368,"=5")/5</f>
        <v>0</v>
      </c>
      <c r="J629" s="144">
        <f t="shared" si="103"/>
        <v>3</v>
      </c>
      <c r="K629" s="292"/>
      <c r="L629" s="293"/>
      <c r="M629" s="296"/>
      <c r="N629" s="294"/>
      <c r="O629" s="290"/>
      <c r="P629" s="148"/>
      <c r="Q629" s="219"/>
      <c r="R629" s="214"/>
      <c r="S629" s="298"/>
      <c r="T629" s="299"/>
      <c r="U629" s="299"/>
      <c r="V629" s="299"/>
      <c r="W629" s="299"/>
      <c r="X629" s="299"/>
      <c r="Y629" s="299"/>
      <c r="Z629" s="299"/>
      <c r="AA629" s="299"/>
      <c r="AB629" s="300"/>
    </row>
    <row r="630" spans="2:28" customFormat="1" ht="15" customHeight="1" x14ac:dyDescent="0.3">
      <c r="B630" s="270"/>
      <c r="C630" s="269"/>
      <c r="D630" s="291">
        <v>1964</v>
      </c>
      <c r="E630" s="65">
        <f>SUMIF(A364:A365,"=1")/1</f>
        <v>0</v>
      </c>
      <c r="F630" s="65">
        <f>SUMIF(A364:A365,"=2")/2</f>
        <v>1</v>
      </c>
      <c r="G630" s="65">
        <f>SUMIF(A364:A365,"=3")/3</f>
        <v>1</v>
      </c>
      <c r="H630" s="65">
        <f>SUMIF(A364:A365,"=4")/4</f>
        <v>0</v>
      </c>
      <c r="I630" s="65">
        <f>SUMIF(A364:A365,"=5")/5</f>
        <v>0</v>
      </c>
      <c r="J630" s="144">
        <f t="shared" si="103"/>
        <v>2</v>
      </c>
      <c r="K630" s="292"/>
      <c r="L630" s="293"/>
      <c r="M630" s="296"/>
      <c r="N630" s="294"/>
      <c r="O630" s="290"/>
      <c r="P630" s="148"/>
      <c r="Q630" s="219"/>
      <c r="R630" s="214"/>
      <c r="S630" s="298"/>
      <c r="T630" s="299"/>
      <c r="U630" s="299"/>
      <c r="V630" s="299"/>
      <c r="W630" s="299"/>
      <c r="X630" s="299"/>
      <c r="Y630" s="299"/>
      <c r="Z630" s="299"/>
      <c r="AA630" s="299"/>
      <c r="AB630" s="300"/>
    </row>
    <row r="631" spans="2:28" customFormat="1" ht="15" customHeight="1" x14ac:dyDescent="0.3">
      <c r="B631" s="270"/>
      <c r="C631" s="269"/>
      <c r="D631" s="291">
        <v>1965</v>
      </c>
      <c r="E631" s="65">
        <f>SUMIF(A342:A363,"=1")/1</f>
        <v>1</v>
      </c>
      <c r="F631" s="65">
        <f>SUMIF(A342:A363,"=2")/2</f>
        <v>1</v>
      </c>
      <c r="G631" s="65">
        <f>SUMIF(A342:A363,"=3")/3</f>
        <v>20</v>
      </c>
      <c r="H631" s="65">
        <f>SUMIF(A342:A363,"=4")/4</f>
        <v>0</v>
      </c>
      <c r="I631" s="65">
        <f>SUMIF(A342:A363,"=5")/5</f>
        <v>0</v>
      </c>
      <c r="J631" s="144">
        <f t="shared" si="103"/>
        <v>22</v>
      </c>
      <c r="K631" s="292"/>
      <c r="L631" s="293"/>
      <c r="M631" s="296"/>
      <c r="N631" s="294"/>
      <c r="O631" s="290"/>
      <c r="P631" s="148"/>
      <c r="Q631" s="219"/>
      <c r="R631" s="214"/>
      <c r="S631" s="298"/>
      <c r="T631" s="299"/>
      <c r="U631" s="299"/>
      <c r="V631" s="299"/>
      <c r="W631" s="299"/>
      <c r="X631" s="299"/>
      <c r="Y631" s="299"/>
      <c r="Z631" s="299"/>
      <c r="AA631" s="299"/>
      <c r="AB631" s="300"/>
    </row>
    <row r="632" spans="2:28" customFormat="1" ht="15" customHeight="1" x14ac:dyDescent="0.3">
      <c r="B632" s="270"/>
      <c r="C632" s="313"/>
      <c r="D632" s="291">
        <v>1966</v>
      </c>
      <c r="E632" s="65">
        <f>SUMIF(A335:A341,"=1")/1</f>
        <v>1</v>
      </c>
      <c r="F632" s="65">
        <f>SUMIF(A335:A341,"=2")/2</f>
        <v>1</v>
      </c>
      <c r="G632" s="65">
        <f>SUMIF(A335:A341,"=3")/3</f>
        <v>4</v>
      </c>
      <c r="H632" s="65">
        <f>SUMIF(A335:A341,"=4")/4</f>
        <v>0</v>
      </c>
      <c r="I632" s="65">
        <f>SUMIF(A335:A341,"=5")/5</f>
        <v>1</v>
      </c>
      <c r="J632" s="144">
        <f t="shared" si="103"/>
        <v>7</v>
      </c>
      <c r="K632" s="292"/>
      <c r="L632" s="293"/>
      <c r="M632" s="296"/>
      <c r="N632" s="294"/>
      <c r="O632" s="290"/>
      <c r="P632" s="148"/>
      <c r="Q632" s="219"/>
      <c r="R632" s="214"/>
      <c r="S632" s="298"/>
      <c r="T632" s="299"/>
      <c r="U632" s="299"/>
      <c r="V632" s="299"/>
      <c r="W632" s="299"/>
      <c r="X632" s="299"/>
      <c r="Y632" s="299"/>
      <c r="Z632" s="299"/>
      <c r="AA632" s="299"/>
      <c r="AB632" s="300"/>
    </row>
    <row r="633" spans="2:28" customFormat="1" ht="15" customHeight="1" x14ac:dyDescent="0.3">
      <c r="B633" s="270"/>
      <c r="C633" s="313"/>
      <c r="D633" s="291">
        <v>1967</v>
      </c>
      <c r="E633" s="65">
        <f>SUMIF(A329:A334,"=1")/1</f>
        <v>2</v>
      </c>
      <c r="F633" s="65">
        <f>SUMIF(A329:A334,"=2")/2</f>
        <v>0</v>
      </c>
      <c r="G633" s="65">
        <f>SUMIF(A329:A334,"=3")/3</f>
        <v>4</v>
      </c>
      <c r="H633" s="65">
        <f>SUMIF(A329:A334,"=4")/4</f>
        <v>0</v>
      </c>
      <c r="I633" s="65">
        <f>SUMIF(A329:A334,"=5")/5</f>
        <v>0</v>
      </c>
      <c r="J633" s="144">
        <f t="shared" si="103"/>
        <v>6</v>
      </c>
      <c r="K633" s="292"/>
      <c r="L633" s="293"/>
      <c r="M633" s="296"/>
      <c r="N633" s="294"/>
      <c r="O633" s="290"/>
      <c r="P633" s="148"/>
      <c r="Q633" s="219"/>
      <c r="R633" s="214"/>
      <c r="S633" s="298"/>
      <c r="T633" s="299"/>
      <c r="U633" s="299"/>
      <c r="V633" s="299"/>
      <c r="W633" s="299"/>
      <c r="X633" s="299"/>
      <c r="Y633" s="299"/>
      <c r="Z633" s="299"/>
      <c r="AA633" s="299"/>
      <c r="AB633" s="300"/>
    </row>
    <row r="634" spans="2:28" customFormat="1" ht="15" customHeight="1" x14ac:dyDescent="0.3">
      <c r="B634" s="270"/>
      <c r="C634" s="269"/>
      <c r="D634" s="291">
        <v>1968</v>
      </c>
      <c r="E634" s="65">
        <f>SUMIF(A324:A328,"=1")/1</f>
        <v>0</v>
      </c>
      <c r="F634" s="65">
        <f>SUMIF(A324:A328,"=2")/2</f>
        <v>0</v>
      </c>
      <c r="G634" s="65">
        <f>SUMIF(A324:A328,"=3")/3</f>
        <v>4</v>
      </c>
      <c r="H634" s="65">
        <f>SUMIF(A324:A328,"=4")/4</f>
        <v>1</v>
      </c>
      <c r="I634" s="65">
        <f>SUMIF(A324:A328,"=5")/5</f>
        <v>0</v>
      </c>
      <c r="J634" s="144">
        <f t="shared" si="103"/>
        <v>5</v>
      </c>
      <c r="K634" s="292"/>
      <c r="L634" s="293"/>
      <c r="M634" s="296"/>
      <c r="N634" s="294"/>
      <c r="O634" s="290"/>
      <c r="P634" s="148"/>
      <c r="Q634" s="219"/>
      <c r="R634" s="214"/>
      <c r="S634" s="298"/>
      <c r="T634" s="299"/>
      <c r="U634" s="299"/>
      <c r="V634" s="299"/>
      <c r="W634" s="299"/>
      <c r="X634" s="299"/>
      <c r="Y634" s="299"/>
      <c r="Z634" s="299"/>
      <c r="AA634" s="299"/>
      <c r="AB634" s="300"/>
    </row>
    <row r="635" spans="2:28" customFormat="1" ht="15" customHeight="1" x14ac:dyDescent="0.3">
      <c r="B635" s="270"/>
      <c r="C635" s="269"/>
      <c r="D635" s="291">
        <v>1969</v>
      </c>
      <c r="E635" s="65">
        <f>SUMIF(A320:A323,"=1")/1</f>
        <v>0</v>
      </c>
      <c r="F635" s="65">
        <f>SUMIF(A320:A323,"=2")/2</f>
        <v>1</v>
      </c>
      <c r="G635" s="65">
        <f>SUMIF(A320:A323,"=3")/3</f>
        <v>2</v>
      </c>
      <c r="H635" s="65">
        <f>SUMIF(A320:A323,"=4")/4</f>
        <v>1</v>
      </c>
      <c r="I635" s="65">
        <f>SUMIF(A320:A323,"=5")/5</f>
        <v>0</v>
      </c>
      <c r="J635" s="144">
        <f t="shared" si="103"/>
        <v>4</v>
      </c>
      <c r="K635" s="292"/>
      <c r="L635" s="293"/>
      <c r="M635" s="296"/>
      <c r="N635" s="294"/>
      <c r="O635" s="290"/>
      <c r="P635" s="148"/>
      <c r="Q635" s="219"/>
      <c r="R635" s="214"/>
      <c r="S635" s="298"/>
      <c r="T635" s="299"/>
      <c r="U635" s="299"/>
      <c r="V635" s="299"/>
      <c r="W635" s="299"/>
      <c r="X635" s="299"/>
      <c r="Y635" s="299"/>
      <c r="Z635" s="299"/>
      <c r="AA635" s="299"/>
      <c r="AB635" s="300"/>
    </row>
    <row r="636" spans="2:28" customFormat="1" ht="15" customHeight="1" x14ac:dyDescent="0.3">
      <c r="B636" s="270"/>
      <c r="C636" s="269"/>
      <c r="D636" s="291">
        <v>1970</v>
      </c>
      <c r="E636" s="65">
        <f>SUMIF(A314:A319,"=1")/1</f>
        <v>1</v>
      </c>
      <c r="F636" s="65">
        <f>SUMIF(A314:A319,"=2")/2</f>
        <v>0</v>
      </c>
      <c r="G636" s="65">
        <f>SUMIF(A314:A319,"=3")/3</f>
        <v>5</v>
      </c>
      <c r="H636" s="65">
        <f>SUMIF(A314:A319,"=4")/4</f>
        <v>0</v>
      </c>
      <c r="I636" s="65">
        <f>SUMIF(A314:A319,"=5")/5</f>
        <v>0</v>
      </c>
      <c r="J636" s="144">
        <f t="shared" si="103"/>
        <v>6</v>
      </c>
      <c r="K636" s="292"/>
      <c r="L636" s="293"/>
      <c r="M636" s="296"/>
      <c r="N636" s="294"/>
      <c r="O636" s="290"/>
      <c r="P636" s="148"/>
      <c r="Q636" s="219"/>
      <c r="R636" s="214"/>
      <c r="S636" s="298"/>
      <c r="T636" s="299"/>
      <c r="U636" s="299"/>
      <c r="V636" s="299"/>
      <c r="W636" s="299"/>
      <c r="X636" s="299"/>
      <c r="Y636" s="299"/>
      <c r="Z636" s="299"/>
      <c r="AA636" s="299"/>
      <c r="AB636" s="300"/>
    </row>
    <row r="637" spans="2:28" customFormat="1" ht="15" customHeight="1" x14ac:dyDescent="0.3">
      <c r="B637" s="270"/>
      <c r="C637" s="269"/>
      <c r="D637" s="291">
        <v>1971</v>
      </c>
      <c r="E637" s="65">
        <f>SUMIF(A306:A313,"=1")/1</f>
        <v>3</v>
      </c>
      <c r="F637" s="65">
        <f>SUMIF(A306:A313,"=2")/2</f>
        <v>1</v>
      </c>
      <c r="G637" s="65">
        <f>SUMIF(A306:A313,"=3")/3</f>
        <v>4</v>
      </c>
      <c r="H637" s="65">
        <f>SUMIF(A306:A313,"=4")/4</f>
        <v>0</v>
      </c>
      <c r="I637" s="65">
        <f>SUMIF(A306:A313,"=5")/5</f>
        <v>0</v>
      </c>
      <c r="J637" s="144">
        <f t="shared" si="103"/>
        <v>8</v>
      </c>
      <c r="K637" s="292"/>
      <c r="L637" s="293"/>
      <c r="M637" s="296"/>
      <c r="N637" s="294"/>
      <c r="O637" s="290"/>
      <c r="P637" s="148"/>
      <c r="Q637" s="219"/>
      <c r="R637" s="214"/>
      <c r="S637" s="298"/>
      <c r="T637" s="299"/>
      <c r="U637" s="299"/>
      <c r="V637" s="299"/>
      <c r="W637" s="299"/>
      <c r="X637" s="299"/>
      <c r="Y637" s="299"/>
      <c r="Z637" s="299"/>
      <c r="AA637" s="299"/>
      <c r="AB637" s="300"/>
    </row>
    <row r="638" spans="2:28" customFormat="1" ht="15" customHeight="1" x14ac:dyDescent="0.3">
      <c r="B638" s="270"/>
      <c r="C638" s="269"/>
      <c r="D638" s="291">
        <v>1972</v>
      </c>
      <c r="E638" s="65">
        <f>SUMIF(A302:A305,"=1")/1</f>
        <v>1</v>
      </c>
      <c r="F638" s="65">
        <f>SUMIF(A302:A305,"=2")/2</f>
        <v>1</v>
      </c>
      <c r="G638" s="65">
        <f>SUMIF(A302:A305,"=3")/3</f>
        <v>2</v>
      </c>
      <c r="H638" s="65">
        <f>SUMIF(A302:A305,"=4")/4</f>
        <v>0</v>
      </c>
      <c r="I638" s="65">
        <f>SUMIF(A302:A305,"=5")/5</f>
        <v>0</v>
      </c>
      <c r="J638" s="144">
        <f t="shared" si="103"/>
        <v>4</v>
      </c>
      <c r="K638" s="292"/>
      <c r="L638" s="293"/>
      <c r="M638" s="296"/>
      <c r="N638" s="294"/>
      <c r="O638" s="290"/>
      <c r="P638" s="148"/>
      <c r="Q638" s="219"/>
      <c r="R638" s="214"/>
      <c r="S638" s="298"/>
      <c r="T638" s="299"/>
      <c r="U638" s="299"/>
      <c r="V638" s="299"/>
      <c r="W638" s="299"/>
      <c r="X638" s="299"/>
      <c r="Y638" s="299"/>
      <c r="Z638" s="299"/>
      <c r="AA638" s="299"/>
      <c r="AB638" s="300"/>
    </row>
    <row r="639" spans="2:28" customFormat="1" ht="15" customHeight="1" x14ac:dyDescent="0.3">
      <c r="B639" s="270"/>
      <c r="C639" s="269"/>
      <c r="D639" s="291">
        <v>1973</v>
      </c>
      <c r="E639" s="65">
        <f>SUMIF(A299:A301,"=1")/1</f>
        <v>0</v>
      </c>
      <c r="F639" s="65">
        <f>SUMIF(A299:A301,"=2")/2</f>
        <v>1</v>
      </c>
      <c r="G639" s="65">
        <f>SUMIF(A299:A301,"=3")/3</f>
        <v>2</v>
      </c>
      <c r="H639" s="65">
        <f>SUMIF(A299:A301,"=4")/4</f>
        <v>0</v>
      </c>
      <c r="I639" s="65">
        <f>SUMIF(A299:A301,"=5")/5</f>
        <v>0</v>
      </c>
      <c r="J639" s="144">
        <f t="shared" si="103"/>
        <v>3</v>
      </c>
      <c r="K639" s="292"/>
      <c r="L639" s="293"/>
      <c r="M639" s="296"/>
      <c r="N639" s="294"/>
      <c r="O639" s="290"/>
      <c r="P639" s="148"/>
      <c r="Q639" s="219"/>
      <c r="R639" s="214"/>
      <c r="S639" s="298"/>
      <c r="T639" s="299"/>
      <c r="U639" s="299"/>
      <c r="V639" s="299"/>
      <c r="W639" s="299"/>
      <c r="X639" s="299"/>
      <c r="Y639" s="299"/>
      <c r="Z639" s="299"/>
      <c r="AA639" s="299"/>
      <c r="AB639" s="300"/>
    </row>
    <row r="640" spans="2:28" customFormat="1" ht="15" customHeight="1" x14ac:dyDescent="0.3">
      <c r="B640" s="270"/>
      <c r="C640" s="269"/>
      <c r="D640" s="291">
        <v>1974</v>
      </c>
      <c r="E640" s="65">
        <f>SUMIF(A289:A298,"=1")/1</f>
        <v>2</v>
      </c>
      <c r="F640" s="65">
        <f>SUMIF(A289:A298,"=2")/2</f>
        <v>0</v>
      </c>
      <c r="G640" s="65">
        <f>SUMIF(A289:A298,"=3")/3</f>
        <v>8</v>
      </c>
      <c r="H640" s="65">
        <f>SUMIF(A289:A298,"=4")/4</f>
        <v>0</v>
      </c>
      <c r="I640" s="65">
        <f>SUMIF(A289:A298,"=5")/5</f>
        <v>0</v>
      </c>
      <c r="J640" s="144">
        <f t="shared" si="103"/>
        <v>10</v>
      </c>
      <c r="K640" s="292"/>
      <c r="L640" s="293"/>
      <c r="M640" s="296"/>
      <c r="N640" s="294"/>
      <c r="O640" s="290"/>
      <c r="P640" s="148"/>
      <c r="Q640" s="219"/>
      <c r="R640" s="214"/>
      <c r="S640" s="298"/>
      <c r="T640" s="299"/>
      <c r="U640" s="299"/>
      <c r="V640" s="299"/>
      <c r="W640" s="299"/>
      <c r="X640" s="299"/>
      <c r="Y640" s="299"/>
      <c r="Z640" s="299"/>
      <c r="AA640" s="299"/>
      <c r="AB640" s="300"/>
    </row>
    <row r="641" spans="2:28" customFormat="1" ht="15" customHeight="1" x14ac:dyDescent="0.3">
      <c r="B641" s="270"/>
      <c r="C641" s="313"/>
      <c r="D641" s="291">
        <v>1975</v>
      </c>
      <c r="E641" s="65">
        <f>SUMIF(A279:A288,"=1")/1</f>
        <v>0</v>
      </c>
      <c r="F641" s="65">
        <f>SUMIF(A279:A288,"=2")/2</f>
        <v>3</v>
      </c>
      <c r="G641" s="65">
        <f>SUMIF(A279:A288,"=3")/3</f>
        <v>4</v>
      </c>
      <c r="H641" s="65">
        <f>SUMIF(A279:A288,"=4")/4</f>
        <v>3</v>
      </c>
      <c r="I641" s="65">
        <f>SUMIF(A279:A288,"=5")/5</f>
        <v>0</v>
      </c>
      <c r="J641" s="144">
        <f t="shared" si="103"/>
        <v>10</v>
      </c>
      <c r="K641" s="292"/>
      <c r="L641" s="293"/>
      <c r="M641" s="296"/>
      <c r="N641" s="294"/>
      <c r="O641" s="290"/>
      <c r="P641" s="148"/>
      <c r="Q641" s="219"/>
      <c r="R641" s="214"/>
      <c r="S641" s="298"/>
      <c r="T641" s="299"/>
      <c r="U641" s="299"/>
      <c r="V641" s="299"/>
      <c r="W641" s="299"/>
      <c r="X641" s="299"/>
      <c r="Y641" s="299"/>
      <c r="Z641" s="299"/>
      <c r="AA641" s="299"/>
      <c r="AB641" s="300"/>
    </row>
    <row r="642" spans="2:28" customFormat="1" ht="15" customHeight="1" x14ac:dyDescent="0.3">
      <c r="B642" s="270"/>
      <c r="C642" s="313"/>
      <c r="D642" s="291">
        <v>1976</v>
      </c>
      <c r="E642" s="65">
        <f>SUMIF(A275:A278,"=1")/1</f>
        <v>0</v>
      </c>
      <c r="F642" s="65">
        <f>SUMIF(A275:A278,"=2")/2</f>
        <v>1</v>
      </c>
      <c r="G642" s="65">
        <f>SUMIF(A275:A278,"=3")/3</f>
        <v>3</v>
      </c>
      <c r="H642" s="65">
        <f>SUMIF(A275:A278,"=4")/4</f>
        <v>0</v>
      </c>
      <c r="I642" s="65">
        <f>SUMIF(A275:A278,"=5")/5</f>
        <v>0</v>
      </c>
      <c r="J642" s="144">
        <f t="shared" si="103"/>
        <v>4</v>
      </c>
      <c r="K642" s="292"/>
      <c r="L642" s="293"/>
      <c r="M642" s="296"/>
      <c r="N642" s="294"/>
      <c r="O642" s="290"/>
      <c r="P642" s="148"/>
      <c r="Q642" s="219"/>
      <c r="R642" s="214"/>
      <c r="S642" s="298"/>
      <c r="T642" s="299"/>
      <c r="U642" s="299"/>
      <c r="V642" s="299"/>
      <c r="W642" s="299"/>
      <c r="X642" s="299"/>
      <c r="Y642" s="299"/>
      <c r="Z642" s="299"/>
      <c r="AA642" s="299"/>
      <c r="AB642" s="300"/>
    </row>
    <row r="643" spans="2:28" customFormat="1" ht="15" customHeight="1" x14ac:dyDescent="0.3">
      <c r="B643" s="270"/>
      <c r="C643" s="269"/>
      <c r="D643" s="291">
        <v>1977</v>
      </c>
      <c r="E643" s="65">
        <f>SUMIF(A270:A274,"=1")/1</f>
        <v>0</v>
      </c>
      <c r="F643" s="65">
        <f>SUMIF(A270:A274,"=2")/2</f>
        <v>0</v>
      </c>
      <c r="G643" s="65">
        <f>SUMIF(A270:A274,"=3")/3</f>
        <v>5</v>
      </c>
      <c r="H643" s="65">
        <f>SUMIF(A270:A274,"=4")/4</f>
        <v>0</v>
      </c>
      <c r="I643" s="65">
        <f>SUMIF(A270:A274,"=5")/5</f>
        <v>0</v>
      </c>
      <c r="J643" s="144">
        <f t="shared" si="103"/>
        <v>5</v>
      </c>
      <c r="K643" s="292"/>
      <c r="L643" s="293"/>
      <c r="M643" s="296"/>
      <c r="N643" s="294"/>
      <c r="O643" s="290"/>
      <c r="P643" s="148"/>
      <c r="Q643" s="219"/>
      <c r="R643" s="214"/>
      <c r="S643" s="298"/>
      <c r="T643" s="299"/>
      <c r="U643" s="299"/>
      <c r="V643" s="299"/>
      <c r="W643" s="299"/>
      <c r="X643" s="299"/>
      <c r="Y643" s="299"/>
      <c r="Z643" s="299"/>
      <c r="AA643" s="299"/>
      <c r="AB643" s="300"/>
    </row>
    <row r="644" spans="2:28" customFormat="1" ht="15" customHeight="1" x14ac:dyDescent="0.3">
      <c r="B644" s="270"/>
      <c r="C644" s="269"/>
      <c r="D644" s="291">
        <v>1978</v>
      </c>
      <c r="E644" s="65">
        <f>SUMIF(A264:A269,"=1")/1</f>
        <v>0</v>
      </c>
      <c r="F644" s="65">
        <f>SUMIF(A264:A269,"=2")/2</f>
        <v>2</v>
      </c>
      <c r="G644" s="65">
        <f>SUMIF(A264:A269,"=3")/3</f>
        <v>4</v>
      </c>
      <c r="H644" s="65">
        <f>SUMIF(A264:A269,"=4")/4</f>
        <v>0</v>
      </c>
      <c r="I644" s="65">
        <f>SUMIF(A264:A269,"=5")/5</f>
        <v>0</v>
      </c>
      <c r="J644" s="144">
        <f t="shared" si="103"/>
        <v>6</v>
      </c>
      <c r="K644" s="292"/>
      <c r="L644" s="293"/>
      <c r="M644" s="296"/>
      <c r="N644" s="294"/>
      <c r="O644" s="290"/>
      <c r="P644" s="148"/>
      <c r="Q644" s="219"/>
      <c r="R644" s="214"/>
      <c r="S644" s="298"/>
      <c r="T644" s="299"/>
      <c r="U644" s="299"/>
      <c r="V644" s="299"/>
      <c r="W644" s="299"/>
      <c r="X644" s="299"/>
      <c r="Y644" s="299"/>
      <c r="Z644" s="299"/>
      <c r="AA644" s="299"/>
      <c r="AB644" s="300"/>
    </row>
    <row r="645" spans="2:28" customFormat="1" ht="15" customHeight="1" x14ac:dyDescent="0.3">
      <c r="B645" s="270"/>
      <c r="C645" s="269"/>
      <c r="D645" s="291">
        <v>1979</v>
      </c>
      <c r="E645" s="65">
        <f>SUMIF(A258:A263,"=1")/1</f>
        <v>0</v>
      </c>
      <c r="F645" s="65">
        <f>SUMIF(A258:A263,"=2")/2</f>
        <v>1</v>
      </c>
      <c r="G645" s="65">
        <f>SUMIF(A258:A263,"=3")/3</f>
        <v>4</v>
      </c>
      <c r="H645" s="65">
        <f>SUMIF(A258:A263,"=4")/4</f>
        <v>1</v>
      </c>
      <c r="I645" s="65">
        <f>SUMIF(A258:A263,"=5")/5</f>
        <v>0</v>
      </c>
      <c r="J645" s="144">
        <f t="shared" si="103"/>
        <v>6</v>
      </c>
      <c r="K645" s="292"/>
      <c r="L645" s="293"/>
      <c r="M645" s="296"/>
      <c r="N645" s="294"/>
      <c r="O645" s="290"/>
      <c r="P645" s="148"/>
      <c r="Q645" s="219"/>
      <c r="R645" s="214"/>
      <c r="S645" s="298"/>
      <c r="T645" s="299"/>
      <c r="U645" s="299"/>
      <c r="V645" s="299"/>
      <c r="W645" s="299"/>
      <c r="X645" s="299"/>
      <c r="Y645" s="299"/>
      <c r="Z645" s="299"/>
      <c r="AA645" s="299"/>
      <c r="AB645" s="300"/>
    </row>
    <row r="646" spans="2:28" customFormat="1" ht="15" customHeight="1" x14ac:dyDescent="0.3">
      <c r="B646" s="270"/>
      <c r="C646" s="269"/>
      <c r="D646" s="291">
        <v>1980</v>
      </c>
      <c r="E646" s="65">
        <f>SUMIF(A252:A257,"=1")/1</f>
        <v>1</v>
      </c>
      <c r="F646" s="65">
        <f>SUMIF(A252:A257,"=2")/2</f>
        <v>0</v>
      </c>
      <c r="G646" s="65">
        <f>SUMIF(A252:A257,"=3")/3</f>
        <v>5</v>
      </c>
      <c r="H646" s="65">
        <f>SUMIF(A252:A257,"=4")/4</f>
        <v>0</v>
      </c>
      <c r="I646" s="65">
        <f>SUMIF(A252:A257,"=5")/5</f>
        <v>0</v>
      </c>
      <c r="J646" s="144">
        <f t="shared" si="103"/>
        <v>6</v>
      </c>
      <c r="K646" s="292"/>
      <c r="L646" s="293"/>
      <c r="M646" s="296"/>
      <c r="N646" s="294"/>
      <c r="O646" s="290"/>
      <c r="P646" s="148"/>
      <c r="Q646" s="219"/>
      <c r="R646" s="214"/>
      <c r="S646" s="298"/>
      <c r="T646" s="299"/>
      <c r="U646" s="299"/>
      <c r="V646" s="299"/>
      <c r="W646" s="299"/>
      <c r="X646" s="299"/>
      <c r="Y646" s="299"/>
      <c r="Z646" s="299"/>
      <c r="AA646" s="299"/>
      <c r="AB646" s="300"/>
    </row>
    <row r="647" spans="2:28" customFormat="1" ht="15" customHeight="1" x14ac:dyDescent="0.3">
      <c r="B647" s="270"/>
      <c r="C647" s="313"/>
      <c r="D647" s="291">
        <v>1981</v>
      </c>
      <c r="E647" s="65">
        <f>SUMIF(A246:A251,"=1")/1</f>
        <v>1</v>
      </c>
      <c r="F647" s="65">
        <f>SUMIF(A246:A251,"=2")/2</f>
        <v>1</v>
      </c>
      <c r="G647" s="65">
        <f>SUMIF(A246:A251,"=3")/3</f>
        <v>4</v>
      </c>
      <c r="H647" s="65">
        <f>SUMIF(A246:A251,"=4")/4</f>
        <v>0</v>
      </c>
      <c r="I647" s="65">
        <f>SUMIF(A246:A251,"=5")/5</f>
        <v>0</v>
      </c>
      <c r="J647" s="144">
        <f t="shared" si="103"/>
        <v>6</v>
      </c>
      <c r="K647" s="292"/>
      <c r="L647" s="293"/>
      <c r="M647" s="296"/>
      <c r="N647" s="294"/>
      <c r="O647" s="290"/>
      <c r="P647" s="148"/>
      <c r="Q647" s="219"/>
      <c r="R647" s="214"/>
      <c r="S647" s="298"/>
      <c r="T647" s="299"/>
      <c r="U647" s="299"/>
      <c r="V647" s="299"/>
      <c r="W647" s="299"/>
      <c r="X647" s="299"/>
      <c r="Y647" s="299"/>
      <c r="Z647" s="299"/>
      <c r="AA647" s="299"/>
      <c r="AB647" s="300"/>
    </row>
    <row r="648" spans="2:28" customFormat="1" ht="15" customHeight="1" x14ac:dyDescent="0.3">
      <c r="B648" s="270"/>
      <c r="C648" s="313"/>
      <c r="D648" s="291">
        <v>1982</v>
      </c>
      <c r="E648" s="65">
        <f>SUMIF(A244:A245,"=1")/1</f>
        <v>1</v>
      </c>
      <c r="F648" s="65">
        <f>SUMIF(A244:A245,"=2")/2</f>
        <v>0</v>
      </c>
      <c r="G648" s="65">
        <f>SUMIF(A244:A245,"=3")/3</f>
        <v>1</v>
      </c>
      <c r="H648" s="65">
        <f>SUMIF(A244:A245,"=4")/4</f>
        <v>0</v>
      </c>
      <c r="I648" s="65">
        <f>SUMIF(A244:A245,"=5")/5</f>
        <v>0</v>
      </c>
      <c r="J648" s="144">
        <f t="shared" si="103"/>
        <v>2</v>
      </c>
      <c r="K648" s="292"/>
      <c r="L648" s="293"/>
      <c r="M648" s="296"/>
      <c r="N648" s="294"/>
      <c r="O648" s="290"/>
      <c r="P648" s="148"/>
      <c r="Q648" s="219"/>
      <c r="R648" s="214"/>
      <c r="S648" s="298"/>
      <c r="T648" s="299"/>
      <c r="U648" s="299"/>
      <c r="V648" s="299"/>
      <c r="W648" s="299"/>
      <c r="X648" s="299"/>
      <c r="Y648" s="299"/>
      <c r="Z648" s="299"/>
      <c r="AA648" s="299"/>
      <c r="AB648" s="300"/>
    </row>
    <row r="649" spans="2:28" customFormat="1" ht="15" customHeight="1" x14ac:dyDescent="0.3">
      <c r="B649" s="270"/>
      <c r="C649" s="269"/>
      <c r="D649" s="291">
        <v>1983</v>
      </c>
      <c r="E649" s="65">
        <f>SUMIF(A240:A243,"=1")/1</f>
        <v>0</v>
      </c>
      <c r="F649" s="65">
        <f>SUMIF(A240:A243,"=2")/2</f>
        <v>0</v>
      </c>
      <c r="G649" s="65">
        <f>SUMIF(A240:A243,"=3")/3</f>
        <v>2</v>
      </c>
      <c r="H649" s="65">
        <f>SUMIF(A240:A243,"=4")/4</f>
        <v>2</v>
      </c>
      <c r="I649" s="65">
        <f>SUMIF(A240:A243,"=5")/5</f>
        <v>0</v>
      </c>
      <c r="J649" s="144">
        <f t="shared" si="103"/>
        <v>4</v>
      </c>
      <c r="K649" s="292"/>
      <c r="L649" s="293"/>
      <c r="M649" s="296"/>
      <c r="N649" s="294"/>
      <c r="O649" s="290"/>
      <c r="P649" s="148"/>
      <c r="Q649" s="219"/>
      <c r="R649" s="214"/>
      <c r="S649" s="298"/>
      <c r="T649" s="299"/>
      <c r="U649" s="299"/>
      <c r="V649" s="299"/>
      <c r="W649" s="299"/>
      <c r="X649" s="299"/>
      <c r="Y649" s="299"/>
      <c r="Z649" s="299"/>
      <c r="AA649" s="299"/>
      <c r="AB649" s="300"/>
    </row>
    <row r="650" spans="2:28" customFormat="1" ht="15" customHeight="1" x14ac:dyDescent="0.3">
      <c r="B650" s="270"/>
      <c r="C650" s="269"/>
      <c r="D650" s="291">
        <v>1984</v>
      </c>
      <c r="E650" s="65">
        <f>SUMIF(A236:A239,"=1")/1</f>
        <v>0</v>
      </c>
      <c r="F650" s="65">
        <f>SUMIF(A236:A239,"=2")/2</f>
        <v>0</v>
      </c>
      <c r="G650" s="65">
        <f>SUMIF(A236:A239,"=3")/3</f>
        <v>4</v>
      </c>
      <c r="H650" s="65">
        <f>SUMIF(A236:A239,"=4")/4</f>
        <v>0</v>
      </c>
      <c r="I650" s="65">
        <f>SUMIF(A236:A239,"=5")/5</f>
        <v>0</v>
      </c>
      <c r="J650" s="144">
        <f t="shared" si="103"/>
        <v>4</v>
      </c>
      <c r="K650" s="292"/>
      <c r="L650" s="293"/>
      <c r="M650" s="296"/>
      <c r="N650" s="294"/>
      <c r="O650" s="290"/>
      <c r="P650" s="148"/>
      <c r="Q650" s="219"/>
      <c r="R650" s="214"/>
      <c r="S650" s="298"/>
      <c r="T650" s="299"/>
      <c r="U650" s="299"/>
      <c r="V650" s="299"/>
      <c r="W650" s="299"/>
      <c r="X650" s="299"/>
      <c r="Y650" s="299"/>
      <c r="Z650" s="299"/>
      <c r="AA650" s="299"/>
      <c r="AB650" s="300"/>
    </row>
    <row r="651" spans="2:28" customFormat="1" ht="15" customHeight="1" x14ac:dyDescent="0.3">
      <c r="B651" s="270"/>
      <c r="C651" s="269"/>
      <c r="D651" s="291">
        <v>1985</v>
      </c>
      <c r="E651" s="65">
        <f>SUMIF(A225:A235,"=1")/1</f>
        <v>2</v>
      </c>
      <c r="F651" s="65">
        <f>SUMIF(A225:A235,"=2")/2</f>
        <v>3</v>
      </c>
      <c r="G651" s="65">
        <f>SUMIF(A225:A235,"=3")/3</f>
        <v>5</v>
      </c>
      <c r="H651" s="65">
        <f>SUMIF(A225:A235,"=4")/4</f>
        <v>1</v>
      </c>
      <c r="I651" s="65">
        <f>SUMIF(A225:A235,"=5")/5</f>
        <v>0</v>
      </c>
      <c r="J651" s="144">
        <f t="shared" si="103"/>
        <v>11</v>
      </c>
      <c r="K651" s="292"/>
      <c r="L651" s="293"/>
      <c r="M651" s="296"/>
      <c r="N651" s="294"/>
      <c r="O651" s="290"/>
      <c r="P651" s="148"/>
      <c r="Q651" s="219"/>
      <c r="R651" s="214"/>
      <c r="S651" s="298"/>
      <c r="T651" s="299"/>
      <c r="U651" s="299"/>
      <c r="V651" s="299"/>
      <c r="W651" s="299"/>
      <c r="X651" s="299"/>
      <c r="Y651" s="299"/>
      <c r="Z651" s="299"/>
      <c r="AA651" s="299"/>
      <c r="AB651" s="300"/>
    </row>
    <row r="652" spans="2:28" customFormat="1" ht="15" customHeight="1" x14ac:dyDescent="0.3">
      <c r="B652" s="270"/>
      <c r="C652" s="269"/>
      <c r="D652" s="291">
        <v>1986</v>
      </c>
      <c r="E652" s="65">
        <f>SUMIF(A216:A224,"=1")/1</f>
        <v>0</v>
      </c>
      <c r="F652" s="65">
        <f>SUMIF(A216:A224,"=2")/2</f>
        <v>3</v>
      </c>
      <c r="G652" s="65">
        <f>SUMIF(A216:A224,"=3")/3</f>
        <v>6</v>
      </c>
      <c r="H652" s="65">
        <f>SUMIF(A216:A224,"=4")/4</f>
        <v>0</v>
      </c>
      <c r="I652" s="65">
        <f>SUMIF(A216:A224,"=5")/5</f>
        <v>0</v>
      </c>
      <c r="J652" s="144">
        <f t="shared" si="103"/>
        <v>9</v>
      </c>
      <c r="K652" s="292"/>
      <c r="L652" s="293"/>
      <c r="M652" s="296"/>
      <c r="N652" s="294"/>
      <c r="O652" s="290"/>
      <c r="P652" s="148"/>
      <c r="Q652" s="219"/>
      <c r="R652" s="214"/>
      <c r="S652" s="298"/>
      <c r="T652" s="299"/>
      <c r="U652" s="299"/>
      <c r="V652" s="299"/>
      <c r="W652" s="299"/>
      <c r="X652" s="299"/>
      <c r="Y652" s="299"/>
      <c r="Z652" s="299"/>
      <c r="AA652" s="299"/>
      <c r="AB652" s="300"/>
    </row>
    <row r="653" spans="2:28" customFormat="1" ht="15" customHeight="1" x14ac:dyDescent="0.3">
      <c r="B653" s="270"/>
      <c r="C653" s="313"/>
      <c r="D653" s="291">
        <v>1987</v>
      </c>
      <c r="E653" s="65">
        <f>SUMIF(A211:A215,"=1")/1</f>
        <v>0</v>
      </c>
      <c r="F653" s="65">
        <f>SUMIF(A211:A215,"=2")/2</f>
        <v>1</v>
      </c>
      <c r="G653" s="65">
        <f>SUMIF(A211:A215,"=3")/3</f>
        <v>3</v>
      </c>
      <c r="H653" s="65">
        <f>SUMIF(A211:A215,"=4")/4</f>
        <v>1</v>
      </c>
      <c r="I653" s="65">
        <f>SUMIF(A211:A215,"=5")/5</f>
        <v>0</v>
      </c>
      <c r="J653" s="144">
        <f t="shared" si="103"/>
        <v>5</v>
      </c>
      <c r="K653" s="292"/>
      <c r="L653" s="293"/>
      <c r="M653" s="296"/>
      <c r="N653" s="294"/>
      <c r="O653" s="290"/>
      <c r="P653" s="148"/>
      <c r="Q653" s="219"/>
      <c r="R653" s="214"/>
      <c r="S653" s="298"/>
      <c r="T653" s="299"/>
      <c r="U653" s="299"/>
      <c r="V653" s="299"/>
      <c r="W653" s="299"/>
      <c r="X653" s="299"/>
      <c r="Y653" s="299"/>
      <c r="Z653" s="299"/>
      <c r="AA653" s="299"/>
      <c r="AB653" s="300"/>
    </row>
    <row r="654" spans="2:28" customFormat="1" ht="15" customHeight="1" x14ac:dyDescent="0.3">
      <c r="B654" s="270"/>
      <c r="C654" s="313"/>
      <c r="D654" s="291">
        <v>1988</v>
      </c>
      <c r="E654" s="65">
        <f>SUMIF(A205:A210,"=1")/1</f>
        <v>1</v>
      </c>
      <c r="F654" s="65">
        <f>SUMIF(A205:A210,"=2")/2</f>
        <v>1</v>
      </c>
      <c r="G654" s="65">
        <f>SUMIF(A205:A210,"=3")/3</f>
        <v>3</v>
      </c>
      <c r="H654" s="65">
        <f>SUMIF(A205:A210,"=4")/4</f>
        <v>1</v>
      </c>
      <c r="I654" s="65">
        <f>SUMIF(A205:A210,"=5")/5</f>
        <v>0</v>
      </c>
      <c r="J654" s="144">
        <f t="shared" si="103"/>
        <v>6</v>
      </c>
      <c r="K654" s="292"/>
      <c r="L654" s="293"/>
      <c r="M654" s="296"/>
      <c r="N654" s="294"/>
      <c r="O654" s="290"/>
      <c r="P654" s="148"/>
      <c r="Q654" s="219"/>
      <c r="R654" s="214"/>
      <c r="S654" s="298"/>
      <c r="T654" s="299"/>
      <c r="U654" s="299"/>
      <c r="V654" s="299"/>
      <c r="W654" s="299"/>
      <c r="X654" s="299"/>
      <c r="Y654" s="299"/>
      <c r="Z654" s="299"/>
      <c r="AA654" s="299"/>
      <c r="AB654" s="300"/>
    </row>
    <row r="655" spans="2:28" customFormat="1" ht="15" customHeight="1" x14ac:dyDescent="0.3">
      <c r="B655" s="270"/>
      <c r="C655" s="269"/>
      <c r="D655" s="291">
        <v>1989</v>
      </c>
      <c r="E655" s="65">
        <f>SUMIF(A198:A204,"=1")/1</f>
        <v>0</v>
      </c>
      <c r="F655" s="65">
        <f>SUMIF(A198:A204,"=2")/2</f>
        <v>1</v>
      </c>
      <c r="G655" s="65">
        <f>SUMIF(A198:A204,"=3")/3</f>
        <v>6</v>
      </c>
      <c r="H655" s="65">
        <f>SUMIF(A198:A204,"=4")/4</f>
        <v>0</v>
      </c>
      <c r="I655" s="65">
        <f>SUMIF(A198:A204,"=5")/5</f>
        <v>0</v>
      </c>
      <c r="J655" s="144">
        <f t="shared" si="103"/>
        <v>7</v>
      </c>
      <c r="K655" s="292"/>
      <c r="L655" s="293"/>
      <c r="M655" s="296"/>
      <c r="N655" s="294"/>
      <c r="O655" s="290"/>
      <c r="P655" s="148"/>
      <c r="Q655" s="219"/>
      <c r="R655" s="214"/>
      <c r="S655" s="298"/>
      <c r="T655" s="299"/>
      <c r="U655" s="299"/>
      <c r="V655" s="299"/>
      <c r="W655" s="299"/>
      <c r="X655" s="299"/>
      <c r="Y655" s="299"/>
      <c r="Z655" s="299"/>
      <c r="AA655" s="299"/>
      <c r="AB655" s="300"/>
    </row>
    <row r="656" spans="2:28" customFormat="1" ht="15" customHeight="1" x14ac:dyDescent="0.3">
      <c r="B656" s="270"/>
      <c r="C656" s="269"/>
      <c r="D656" s="291">
        <v>1990</v>
      </c>
      <c r="E656" s="65">
        <f>SUMIF(A196:A197,"=1")/1</f>
        <v>0</v>
      </c>
      <c r="F656" s="65">
        <f>SUMIF(A196:A197,"=2")/2</f>
        <v>2</v>
      </c>
      <c r="G656" s="65">
        <f>SUMIF(A196:A197,"=3")/3</f>
        <v>0</v>
      </c>
      <c r="H656" s="65">
        <f>SUMIF(A196:A197,"=4")/4</f>
        <v>0</v>
      </c>
      <c r="I656" s="65">
        <f>SUMIF(A196:A197,"=5")/5</f>
        <v>0</v>
      </c>
      <c r="J656" s="144">
        <f t="shared" si="103"/>
        <v>2</v>
      </c>
      <c r="K656" s="292"/>
      <c r="L656" s="293"/>
      <c r="M656" s="296"/>
      <c r="N656" s="294"/>
      <c r="O656" s="290"/>
      <c r="P656" s="148"/>
      <c r="Q656" s="219"/>
      <c r="R656" s="214"/>
      <c r="S656" s="298"/>
      <c r="T656" s="299"/>
      <c r="U656" s="299"/>
      <c r="V656" s="299"/>
      <c r="W656" s="299"/>
      <c r="X656" s="299"/>
      <c r="Y656" s="299"/>
      <c r="Z656" s="299"/>
      <c r="AA656" s="299"/>
      <c r="AB656" s="300"/>
    </row>
    <row r="657" spans="2:28" customFormat="1" ht="15" customHeight="1" x14ac:dyDescent="0.3">
      <c r="B657" s="270"/>
      <c r="C657" s="269"/>
      <c r="D657" s="291">
        <v>1991</v>
      </c>
      <c r="E657" s="65">
        <f>SUMIF(A193:A195,"=1")/1</f>
        <v>0</v>
      </c>
      <c r="F657" s="65">
        <f>SUMIF(A193:A195,"=2")/2</f>
        <v>0</v>
      </c>
      <c r="G657" s="65">
        <f>SUMIF(A193:A195,"=3")/3</f>
        <v>3</v>
      </c>
      <c r="H657" s="65">
        <f>SUMIF(A193:A195,"=4")/4</f>
        <v>0</v>
      </c>
      <c r="I657" s="65">
        <f>SUMIF(A193:A195,"=5")/5</f>
        <v>0</v>
      </c>
      <c r="J657" s="144">
        <f t="shared" si="103"/>
        <v>3</v>
      </c>
      <c r="K657" s="292"/>
      <c r="L657" s="293"/>
      <c r="M657" s="296"/>
      <c r="N657" s="294"/>
      <c r="O657" s="290"/>
      <c r="P657" s="148"/>
      <c r="Q657" s="219"/>
      <c r="R657" s="214"/>
      <c r="S657" s="298"/>
      <c r="T657" s="299"/>
      <c r="U657" s="299"/>
      <c r="V657" s="299"/>
      <c r="W657" s="299"/>
      <c r="X657" s="299"/>
      <c r="Y657" s="299"/>
      <c r="Z657" s="299"/>
      <c r="AA657" s="299"/>
      <c r="AB657" s="300"/>
    </row>
    <row r="658" spans="2:28" customFormat="1" ht="15" customHeight="1" x14ac:dyDescent="0.3">
      <c r="B658" s="270"/>
      <c r="C658" s="269"/>
      <c r="D658" s="291">
        <v>1992</v>
      </c>
      <c r="E658" s="65">
        <f>SUMIF(A190:A192,"=1")/1</f>
        <v>1</v>
      </c>
      <c r="F658" s="65">
        <f>SUMIF(A190:A192,"=2")/2</f>
        <v>1</v>
      </c>
      <c r="G658" s="65">
        <f>SUMIF(A190:A192,"=3")/3</f>
        <v>1</v>
      </c>
      <c r="H658" s="65">
        <f>SUMIF(A190:A192,"=4")/4</f>
        <v>0</v>
      </c>
      <c r="I658" s="65">
        <f>SUMIF(A190:A192,"=5")/5</f>
        <v>0</v>
      </c>
      <c r="J658" s="144">
        <f t="shared" si="103"/>
        <v>3</v>
      </c>
      <c r="K658" s="292"/>
      <c r="L658" s="293"/>
      <c r="M658" s="296"/>
      <c r="N658" s="294"/>
      <c r="O658" s="290"/>
      <c r="P658" s="148"/>
      <c r="Q658" s="219"/>
      <c r="R658" s="214"/>
      <c r="S658" s="298"/>
      <c r="T658" s="299"/>
      <c r="U658" s="299"/>
      <c r="V658" s="299"/>
      <c r="W658" s="299"/>
      <c r="X658" s="299"/>
      <c r="Y658" s="299"/>
      <c r="Z658" s="299"/>
      <c r="AA658" s="299"/>
      <c r="AB658" s="300"/>
    </row>
    <row r="659" spans="2:28" customFormat="1" ht="15" customHeight="1" x14ac:dyDescent="0.3">
      <c r="B659" s="270"/>
      <c r="C659" s="269"/>
      <c r="D659" s="291">
        <v>1993</v>
      </c>
      <c r="E659" s="65">
        <f>SUMIF(A181:A189,"=1")/1</f>
        <v>0</v>
      </c>
      <c r="F659" s="65">
        <f>SUMIF(A181:A189,"=2")/2</f>
        <v>3</v>
      </c>
      <c r="G659" s="65">
        <f>SUMIF(A181:A189,"=3")/3</f>
        <v>6</v>
      </c>
      <c r="H659" s="65">
        <f>SUMIF(A181:A189,"=4")/4</f>
        <v>0</v>
      </c>
      <c r="I659" s="65">
        <f>SUMIF(A181:A189,"=5")/5</f>
        <v>0</v>
      </c>
      <c r="J659" s="144">
        <f t="shared" si="103"/>
        <v>9</v>
      </c>
      <c r="K659" s="292"/>
      <c r="L659" s="293"/>
      <c r="M659" s="296"/>
      <c r="N659" s="294"/>
      <c r="O659" s="290"/>
      <c r="P659" s="148"/>
      <c r="Q659" s="219"/>
      <c r="R659" s="214"/>
      <c r="S659" s="298"/>
      <c r="T659" s="299"/>
      <c r="U659" s="299"/>
      <c r="V659" s="299"/>
      <c r="W659" s="299"/>
      <c r="X659" s="299"/>
      <c r="Y659" s="299"/>
      <c r="Z659" s="299"/>
      <c r="AA659" s="299"/>
      <c r="AB659" s="300"/>
    </row>
    <row r="660" spans="2:28" customFormat="1" ht="15" customHeight="1" x14ac:dyDescent="0.3">
      <c r="B660" s="270"/>
      <c r="C660" s="269"/>
      <c r="D660" s="291">
        <v>1994</v>
      </c>
      <c r="E660" s="65">
        <f>SUMIF(A171:A180,"=1")/1</f>
        <v>4</v>
      </c>
      <c r="F660" s="65">
        <f>SUMIF(A171:A180,"=2")/2</f>
        <v>1</v>
      </c>
      <c r="G660" s="65">
        <f>SUMIF(A171:A180,"=3")/3</f>
        <v>3</v>
      </c>
      <c r="H660" s="65">
        <f>SUMIF(A171:A180,"=4")/4</f>
        <v>2</v>
      </c>
      <c r="I660" s="65">
        <f>SUMIF(A171:A180,"=5")/5</f>
        <v>0</v>
      </c>
      <c r="J660" s="144">
        <f t="shared" si="103"/>
        <v>10</v>
      </c>
      <c r="K660" s="292"/>
      <c r="L660" s="293"/>
      <c r="M660" s="296"/>
      <c r="N660" s="294"/>
      <c r="O660" s="290"/>
      <c r="P660" s="148"/>
      <c r="Q660" s="219"/>
      <c r="R660" s="214"/>
      <c r="S660" s="298"/>
      <c r="T660" s="299"/>
      <c r="U660" s="299"/>
      <c r="V660" s="299"/>
      <c r="W660" s="299"/>
      <c r="X660" s="299"/>
      <c r="Y660" s="299"/>
      <c r="Z660" s="299"/>
      <c r="AA660" s="299"/>
      <c r="AB660" s="300"/>
    </row>
    <row r="661" spans="2:28" customFormat="1" ht="15" customHeight="1" x14ac:dyDescent="0.3">
      <c r="B661" s="270"/>
      <c r="C661" s="269"/>
      <c r="D661" s="291">
        <v>1995</v>
      </c>
      <c r="E661" s="65">
        <f>SUMIF(A165:A170,"=1")/1</f>
        <v>1</v>
      </c>
      <c r="F661" s="65">
        <f>SUMIF(A165:A170,"=2")/2</f>
        <v>1</v>
      </c>
      <c r="G661" s="65">
        <f>SUMIF(A165:A170,"=3")/3</f>
        <v>4</v>
      </c>
      <c r="H661" s="65">
        <f>SUMIF(A165:A170,"=4")/4</f>
        <v>0</v>
      </c>
      <c r="I661" s="65">
        <f>SUMIF(A165:A170,"=5")/5</f>
        <v>0</v>
      </c>
      <c r="J661" s="144">
        <f t="shared" si="103"/>
        <v>6</v>
      </c>
      <c r="K661" s="292"/>
      <c r="L661" s="293"/>
      <c r="M661" s="296"/>
      <c r="N661" s="294"/>
      <c r="O661" s="290"/>
      <c r="P661" s="148"/>
      <c r="Q661" s="219"/>
      <c r="R661" s="214"/>
      <c r="S661" s="298"/>
      <c r="T661" s="299"/>
      <c r="U661" s="299"/>
      <c r="V661" s="299"/>
      <c r="W661" s="299"/>
      <c r="X661" s="299"/>
      <c r="Y661" s="299"/>
      <c r="Z661" s="299"/>
      <c r="AA661" s="299"/>
      <c r="AB661" s="300"/>
    </row>
    <row r="662" spans="2:28" customFormat="1" ht="15" customHeight="1" x14ac:dyDescent="0.3">
      <c r="B662" s="270"/>
      <c r="C662" s="269"/>
      <c r="D662" s="291">
        <v>1996</v>
      </c>
      <c r="E662" s="65">
        <f>SUMIF(A158:A164,"=1")/1</f>
        <v>1</v>
      </c>
      <c r="F662" s="65">
        <f>SUMIF(A158:A164,"=2")/2</f>
        <v>4</v>
      </c>
      <c r="G662" s="65">
        <f>SUMIF(A158:A164,"=3")/3</f>
        <v>2</v>
      </c>
      <c r="H662" s="65">
        <f>SUMIF(A158:A164,"=4")/4</f>
        <v>0</v>
      </c>
      <c r="I662" s="65">
        <f>SUMIF(A158:A164,"=5")/5</f>
        <v>0</v>
      </c>
      <c r="J662" s="144">
        <f t="shared" si="103"/>
        <v>7</v>
      </c>
      <c r="K662" s="292"/>
      <c r="L662" s="293"/>
      <c r="M662" s="296"/>
      <c r="N662" s="294"/>
      <c r="O662" s="290"/>
      <c r="P662" s="148"/>
      <c r="Q662" s="219"/>
      <c r="R662" s="214"/>
      <c r="S662" s="298"/>
      <c r="T662" s="299"/>
      <c r="U662" s="299"/>
      <c r="V662" s="299"/>
      <c r="W662" s="299"/>
      <c r="X662" s="299"/>
      <c r="Y662" s="299"/>
      <c r="Z662" s="299"/>
      <c r="AA662" s="299"/>
      <c r="AB662" s="300"/>
    </row>
    <row r="663" spans="2:28" customFormat="1" ht="15" customHeight="1" x14ac:dyDescent="0.3">
      <c r="B663" s="270"/>
      <c r="C663" s="269"/>
      <c r="D663" s="291">
        <v>1997</v>
      </c>
      <c r="E663" s="65">
        <f>SUMIF(A151:A157,"=1")/1</f>
        <v>0</v>
      </c>
      <c r="F663" s="65">
        <f>SUMIF(A151:A157,"=2")/2</f>
        <v>2</v>
      </c>
      <c r="G663" s="65">
        <f>SUMIF(A151:A157,"=3")/3</f>
        <v>5</v>
      </c>
      <c r="H663" s="65">
        <f>SUMIF(A151:A157,"=4")/4</f>
        <v>0</v>
      </c>
      <c r="I663" s="65">
        <f>SUMIF(A151:A157,"=5")/5</f>
        <v>0</v>
      </c>
      <c r="J663" s="144">
        <f t="shared" si="103"/>
        <v>7</v>
      </c>
      <c r="K663" s="292"/>
      <c r="L663" s="293"/>
      <c r="M663" s="296"/>
      <c r="N663" s="294"/>
      <c r="O663" s="290"/>
      <c r="P663" s="148"/>
      <c r="Q663" s="219"/>
      <c r="R663" s="214"/>
      <c r="S663" s="298"/>
      <c r="T663" s="299"/>
      <c r="U663" s="299"/>
      <c r="V663" s="299"/>
      <c r="W663" s="299"/>
      <c r="X663" s="299"/>
      <c r="Y663" s="299"/>
      <c r="Z663" s="299"/>
      <c r="AA663" s="299"/>
      <c r="AB663" s="300"/>
    </row>
    <row r="664" spans="2:28" customFormat="1" ht="15" customHeight="1" x14ac:dyDescent="0.3">
      <c r="B664" s="270"/>
      <c r="C664" s="269"/>
      <c r="D664" s="291">
        <v>1998</v>
      </c>
      <c r="E664" s="65">
        <f>SUMIF(A148:A150,"=1")/1</f>
        <v>1</v>
      </c>
      <c r="F664" s="65">
        <f>SUMIF(A148:A150,"=2")/2</f>
        <v>0</v>
      </c>
      <c r="G664" s="65">
        <f>SUMIF(A148:A150,"=3")/3</f>
        <v>2</v>
      </c>
      <c r="H664" s="65">
        <f>SUMIF(A148:A150,"=4")/4</f>
        <v>0</v>
      </c>
      <c r="I664" s="65">
        <f>SUMIF(A148:A150,"=5")/5</f>
        <v>0</v>
      </c>
      <c r="J664" s="144">
        <f t="shared" si="103"/>
        <v>3</v>
      </c>
      <c r="K664" s="292"/>
      <c r="L664" s="293"/>
      <c r="M664" s="296"/>
      <c r="N664" s="294"/>
      <c r="O664" s="290"/>
      <c r="P664" s="148"/>
      <c r="Q664" s="219"/>
      <c r="R664" s="214"/>
      <c r="S664" s="298"/>
      <c r="T664" s="299"/>
      <c r="U664" s="299"/>
      <c r="V664" s="299"/>
      <c r="W664" s="299"/>
      <c r="X664" s="299"/>
      <c r="Y664" s="299"/>
      <c r="Z664" s="299"/>
      <c r="AA664" s="299"/>
      <c r="AB664" s="300"/>
    </row>
    <row r="665" spans="2:28" customFormat="1" ht="15" customHeight="1" x14ac:dyDescent="0.3">
      <c r="B665" s="270"/>
      <c r="C665" s="269"/>
      <c r="D665" s="291">
        <v>1999</v>
      </c>
      <c r="E665" s="65">
        <f>SUMIF(A145:A147,"=1")/1</f>
        <v>1</v>
      </c>
      <c r="F665" s="65">
        <f>SUMIF(A145:A147,"=2")/2</f>
        <v>1</v>
      </c>
      <c r="G665" s="65">
        <f>SUMIF(A145:A147,"=3")/3</f>
        <v>1</v>
      </c>
      <c r="H665" s="65">
        <f>SUMIF(A145:A147,"=4")/4</f>
        <v>0</v>
      </c>
      <c r="I665" s="65">
        <f>SUMIF(A145:A147,"=5")/5</f>
        <v>0</v>
      </c>
      <c r="J665" s="144">
        <f t="shared" si="103"/>
        <v>3</v>
      </c>
      <c r="K665" s="292"/>
      <c r="L665" s="293"/>
      <c r="M665" s="296"/>
      <c r="N665" s="294"/>
      <c r="O665" s="290"/>
      <c r="P665" s="148"/>
      <c r="Q665" s="219"/>
      <c r="R665" s="214"/>
      <c r="S665" s="298"/>
      <c r="T665" s="299"/>
      <c r="U665" s="299"/>
      <c r="V665" s="299"/>
      <c r="W665" s="299"/>
      <c r="X665" s="299"/>
      <c r="Y665" s="299"/>
      <c r="Z665" s="299"/>
      <c r="AA665" s="299"/>
      <c r="AB665" s="300"/>
    </row>
    <row r="666" spans="2:28" customFormat="1" ht="15" customHeight="1" x14ac:dyDescent="0.3">
      <c r="B666" s="270"/>
      <c r="C666" s="269"/>
      <c r="D666" s="291">
        <v>2000</v>
      </c>
      <c r="E666" s="65">
        <f>SUMIF(A140:A144,"=1")/1</f>
        <v>4</v>
      </c>
      <c r="F666" s="65">
        <f>SUMIF(A140:A144,"=2")/2</f>
        <v>0</v>
      </c>
      <c r="G666" s="65">
        <f>SUMIF(A140:A144,"=3")/3</f>
        <v>1</v>
      </c>
      <c r="H666" s="65">
        <f>SUMIF(A140:A144,"=4")/4</f>
        <v>0</v>
      </c>
      <c r="I666" s="65">
        <f>SUMIF(A140:A144,"=5")/5</f>
        <v>0</v>
      </c>
      <c r="J666" s="144">
        <f t="shared" si="103"/>
        <v>5</v>
      </c>
      <c r="K666" s="292"/>
      <c r="L666" s="293"/>
      <c r="M666" s="296"/>
      <c r="N666" s="294"/>
      <c r="O666" s="290"/>
      <c r="P666" s="148"/>
      <c r="Q666" s="219"/>
      <c r="R666" s="214"/>
      <c r="S666" s="298"/>
      <c r="T666" s="299"/>
      <c r="U666" s="299"/>
      <c r="V666" s="299"/>
      <c r="W666" s="299"/>
      <c r="X666" s="299"/>
      <c r="Y666" s="299"/>
      <c r="Z666" s="299"/>
      <c r="AA666" s="299"/>
      <c r="AB666" s="300"/>
    </row>
    <row r="667" spans="2:28" customFormat="1" ht="15" customHeight="1" x14ac:dyDescent="0.3">
      <c r="B667" s="270"/>
      <c r="C667" s="269"/>
      <c r="D667" s="291">
        <v>2001</v>
      </c>
      <c r="E667" s="65">
        <f>SUMIF(A137:A139,"=1")/1</f>
        <v>0</v>
      </c>
      <c r="F667" s="65">
        <f>SUMIF(A137:A139,"=2")/2</f>
        <v>1</v>
      </c>
      <c r="G667" s="65">
        <f>SUMIF(A137:A139,"=3")/3</f>
        <v>0</v>
      </c>
      <c r="H667" s="65">
        <f>SUMIF(A137:A139,"=4")/4</f>
        <v>2</v>
      </c>
      <c r="I667" s="65">
        <f>SUMIF(A137:A139,"=5")/5</f>
        <v>0</v>
      </c>
      <c r="J667" s="144">
        <f t="shared" si="103"/>
        <v>3</v>
      </c>
      <c r="K667" s="292"/>
      <c r="L667" s="293"/>
      <c r="M667" s="296"/>
      <c r="N667" s="294"/>
      <c r="O667" s="290"/>
      <c r="P667" s="148"/>
      <c r="Q667" s="219"/>
      <c r="R667" s="214"/>
      <c r="S667" s="298"/>
      <c r="T667" s="299"/>
      <c r="U667" s="299"/>
      <c r="V667" s="299"/>
      <c r="W667" s="299"/>
      <c r="X667" s="299"/>
      <c r="Y667" s="299"/>
      <c r="Z667" s="299"/>
      <c r="AA667" s="299"/>
      <c r="AB667" s="300"/>
    </row>
    <row r="668" spans="2:28" customFormat="1" ht="15" customHeight="1" x14ac:dyDescent="0.3">
      <c r="B668" s="270"/>
      <c r="C668" s="269"/>
      <c r="D668" s="291">
        <v>2002</v>
      </c>
      <c r="E668" s="65">
        <f>SUMIF(A132:A136,"=1")/1</f>
        <v>1</v>
      </c>
      <c r="F668" s="65">
        <f>SUMIF(A132:A136,"=2")/2</f>
        <v>0</v>
      </c>
      <c r="G668" s="65">
        <f>SUMIF(A132:A136,"=3")/3</f>
        <v>3</v>
      </c>
      <c r="H668" s="65">
        <f>SUMIF(A132:A136,"=4")/4</f>
        <v>1</v>
      </c>
      <c r="I668" s="65">
        <f>SUMIF(A132:A136,"=5")/5</f>
        <v>0</v>
      </c>
      <c r="J668" s="144">
        <f t="shared" si="103"/>
        <v>5</v>
      </c>
      <c r="K668" s="292"/>
      <c r="L668" s="293"/>
      <c r="M668" s="296"/>
      <c r="N668" s="294"/>
      <c r="O668" s="290"/>
      <c r="P668" s="148"/>
      <c r="Q668" s="219"/>
      <c r="R668" s="214"/>
      <c r="S668" s="298"/>
      <c r="T668" s="299"/>
      <c r="U668" s="299"/>
      <c r="V668" s="299"/>
      <c r="W668" s="299"/>
      <c r="X668" s="299"/>
      <c r="Y668" s="299"/>
      <c r="Z668" s="299"/>
      <c r="AA668" s="299"/>
      <c r="AB668" s="300"/>
    </row>
    <row r="669" spans="2:28" customFormat="1" ht="15" customHeight="1" x14ac:dyDescent="0.3">
      <c r="B669" s="270"/>
      <c r="C669" s="269"/>
      <c r="D669" s="291">
        <v>2003</v>
      </c>
      <c r="E669" s="65">
        <f>SUMIF(A129:A131,"=1")/1</f>
        <v>1</v>
      </c>
      <c r="F669" s="65">
        <f>SUMIF(A129:A131,"=2")/2</f>
        <v>2</v>
      </c>
      <c r="G669" s="65">
        <f>SUMIF(A129:A131,"=3")/3</f>
        <v>0</v>
      </c>
      <c r="H669" s="65">
        <f>SUMIF(A129:A131,"=4")/4</f>
        <v>0</v>
      </c>
      <c r="I669" s="65">
        <f>SUMIF(A129:A131,"=5")/5</f>
        <v>0</v>
      </c>
      <c r="J669" s="144">
        <f t="shared" si="103"/>
        <v>3</v>
      </c>
      <c r="K669" s="292"/>
      <c r="L669" s="293"/>
      <c r="M669" s="296"/>
      <c r="N669" s="294"/>
      <c r="O669" s="290"/>
      <c r="P669" s="148"/>
      <c r="Q669" s="219"/>
      <c r="R669" s="214"/>
      <c r="S669" s="298"/>
      <c r="T669" s="299"/>
      <c r="U669" s="299"/>
      <c r="V669" s="299"/>
      <c r="W669" s="299"/>
      <c r="X669" s="299"/>
      <c r="Y669" s="299"/>
      <c r="Z669" s="299"/>
      <c r="AA669" s="299"/>
      <c r="AB669" s="300"/>
    </row>
    <row r="670" spans="2:28" customFormat="1" ht="15" customHeight="1" x14ac:dyDescent="0.3">
      <c r="B670" s="270"/>
      <c r="C670" s="269"/>
      <c r="D670" s="291">
        <v>2004</v>
      </c>
      <c r="E670" s="65">
        <f>SUMIF(A125:A128,"=1")/1</f>
        <v>0</v>
      </c>
      <c r="F670" s="65">
        <f>SUMIF(A125:A128,"=2")/2</f>
        <v>2</v>
      </c>
      <c r="G670" s="65">
        <f>SUMIF(A125:A128,"=3")/3</f>
        <v>2</v>
      </c>
      <c r="H670" s="65">
        <f>SUMIF(A125:A128,"=4")/4</f>
        <v>0</v>
      </c>
      <c r="I670" s="65">
        <f>SUMIF(A125:A128,"=5")/5</f>
        <v>0</v>
      </c>
      <c r="J670" s="144">
        <f t="shared" si="103"/>
        <v>4</v>
      </c>
      <c r="K670" s="292"/>
      <c r="L670" s="293"/>
      <c r="M670" s="296"/>
      <c r="N670" s="294"/>
      <c r="O670" s="290"/>
      <c r="P670" s="148"/>
      <c r="Q670" s="219"/>
      <c r="R670" s="214"/>
      <c r="S670" s="298"/>
      <c r="T670" s="299"/>
      <c r="U670" s="299"/>
      <c r="V670" s="299"/>
      <c r="W670" s="299"/>
      <c r="X670" s="299"/>
      <c r="Y670" s="299"/>
      <c r="Z670" s="299"/>
      <c r="AA670" s="299"/>
      <c r="AB670" s="300"/>
    </row>
    <row r="671" spans="2:28" customFormat="1" ht="15" customHeight="1" x14ac:dyDescent="0.3">
      <c r="B671" s="270"/>
      <c r="C671" s="269"/>
      <c r="D671" s="291">
        <v>2005</v>
      </c>
      <c r="E671" s="65">
        <f>SUMIF(A121:A124,"=1")/1</f>
        <v>0</v>
      </c>
      <c r="F671" s="65">
        <f>SUMIF(A121:A124,"=2")/2</f>
        <v>2</v>
      </c>
      <c r="G671" s="65">
        <f>SUMIF(A121:A124,"=3")/3</f>
        <v>2</v>
      </c>
      <c r="H671" s="65">
        <f>SUMIF(A121:A124,"=4")/4</f>
        <v>0</v>
      </c>
      <c r="I671" s="65">
        <f>SUMIF(A121:A124,"=5")/5</f>
        <v>0</v>
      </c>
      <c r="J671" s="144">
        <f t="shared" si="103"/>
        <v>4</v>
      </c>
      <c r="K671" s="292"/>
      <c r="L671" s="293"/>
      <c r="M671" s="296"/>
      <c r="N671" s="294"/>
      <c r="O671" s="290"/>
      <c r="P671" s="148"/>
      <c r="Q671" s="219"/>
      <c r="R671" s="214"/>
      <c r="S671" s="298"/>
      <c r="T671" s="299"/>
      <c r="U671" s="299"/>
      <c r="V671" s="299"/>
      <c r="W671" s="299"/>
      <c r="X671" s="299"/>
      <c r="Y671" s="299"/>
      <c r="Z671" s="299"/>
      <c r="AA671" s="299"/>
      <c r="AB671" s="300"/>
    </row>
    <row r="672" spans="2:28" customFormat="1" ht="15" customHeight="1" x14ac:dyDescent="0.3">
      <c r="B672" s="270"/>
      <c r="C672" s="269"/>
      <c r="D672" s="291">
        <v>2006</v>
      </c>
      <c r="E672" s="65">
        <f>SUMIF(A117:A120,"=1")/1</f>
        <v>1</v>
      </c>
      <c r="F672" s="65">
        <f>SUMIF(A117:A120,"=2")/2</f>
        <v>2</v>
      </c>
      <c r="G672" s="65">
        <f>SUMIF(A117:A120,"=3")/3</f>
        <v>0</v>
      </c>
      <c r="H672" s="65">
        <f>SUMIF(A117:A120,"=4")/4</f>
        <v>1</v>
      </c>
      <c r="I672" s="65">
        <f>SUMIF(A117:A120,"=5")/5</f>
        <v>0</v>
      </c>
      <c r="J672" s="144">
        <f t="shared" si="103"/>
        <v>4</v>
      </c>
      <c r="K672" s="292"/>
      <c r="L672" s="293"/>
      <c r="M672" s="296"/>
      <c r="N672" s="294"/>
      <c r="O672" s="290"/>
      <c r="P672" s="148"/>
      <c r="Q672" s="219"/>
      <c r="R672" s="214"/>
      <c r="S672" s="298"/>
      <c r="T672" s="299"/>
      <c r="U672" s="299"/>
      <c r="V672" s="299"/>
      <c r="W672" s="299"/>
      <c r="X672" s="299"/>
      <c r="Y672" s="299"/>
      <c r="Z672" s="299"/>
      <c r="AA672" s="299"/>
      <c r="AB672" s="300"/>
    </row>
    <row r="673" spans="2:28" customFormat="1" ht="15" customHeight="1" x14ac:dyDescent="0.3">
      <c r="B673" s="270"/>
      <c r="C673" s="269"/>
      <c r="D673" s="291">
        <v>2007</v>
      </c>
      <c r="E673" s="65">
        <f>SUMIF(A113:A116,"=1")/1</f>
        <v>2</v>
      </c>
      <c r="F673" s="65">
        <f>SUMIF(A113:A116,"=2")/2</f>
        <v>1</v>
      </c>
      <c r="G673" s="65">
        <f>SUMIF(A113:A116,"=3")/3</f>
        <v>1</v>
      </c>
      <c r="H673" s="65">
        <f>SUMIF(A113:A116,"=4")/4</f>
        <v>0</v>
      </c>
      <c r="I673" s="65">
        <f>SUMIF(A113:A116,"=5")/5</f>
        <v>0</v>
      </c>
      <c r="J673" s="144">
        <f t="shared" si="103"/>
        <v>4</v>
      </c>
      <c r="K673" s="292"/>
      <c r="L673" s="293"/>
      <c r="M673" s="296"/>
      <c r="N673" s="294"/>
      <c r="O673" s="290"/>
      <c r="P673" s="148"/>
      <c r="Q673" s="219"/>
      <c r="R673" s="214"/>
      <c r="S673" s="298"/>
      <c r="T673" s="299"/>
      <c r="U673" s="299"/>
      <c r="V673" s="299"/>
      <c r="W673" s="299"/>
      <c r="X673" s="299"/>
      <c r="Y673" s="299"/>
      <c r="Z673" s="299"/>
      <c r="AA673" s="299"/>
      <c r="AB673" s="300"/>
    </row>
    <row r="674" spans="2:28" customFormat="1" ht="15" customHeight="1" x14ac:dyDescent="0.3">
      <c r="B674" s="270"/>
      <c r="C674" s="269"/>
      <c r="D674" s="291">
        <v>2008</v>
      </c>
      <c r="E674" s="65">
        <f>SUMIF(A110:A112,"=1")/1</f>
        <v>2</v>
      </c>
      <c r="F674" s="65">
        <f>SUMIF(A110:A112,"=2")/2</f>
        <v>0</v>
      </c>
      <c r="G674" s="65">
        <f>SUMIF(A110:A112,"=3")/3</f>
        <v>1</v>
      </c>
      <c r="H674" s="65">
        <f>SUMIF(A110:A111,"=4")/4</f>
        <v>0</v>
      </c>
      <c r="I674" s="65">
        <f>SUMIF(A110:A111,"=5")/5</f>
        <v>0</v>
      </c>
      <c r="J674" s="144">
        <f t="shared" si="103"/>
        <v>3</v>
      </c>
      <c r="K674" s="292"/>
      <c r="L674" s="293"/>
      <c r="M674" s="296"/>
      <c r="N674" s="294"/>
      <c r="O674" s="290"/>
      <c r="P674" s="148"/>
      <c r="Q674" s="219"/>
      <c r="R674" s="214"/>
      <c r="S674" s="298"/>
      <c r="T674" s="299"/>
      <c r="U674" s="299"/>
      <c r="V674" s="299"/>
      <c r="W674" s="299"/>
      <c r="X674" s="299"/>
      <c r="Y674" s="299"/>
      <c r="Z674" s="299"/>
      <c r="AA674" s="299"/>
      <c r="AB674" s="300"/>
    </row>
    <row r="675" spans="2:28" customFormat="1" ht="15" customHeight="1" x14ac:dyDescent="0.3">
      <c r="B675" s="270"/>
      <c r="C675" s="269"/>
      <c r="D675" s="291">
        <v>2009</v>
      </c>
      <c r="E675" s="65">
        <f>SUMIF(A108:A109,"=1")/1</f>
        <v>1</v>
      </c>
      <c r="F675" s="65">
        <f>SUMIF(A108:A109,"=2")/2</f>
        <v>1</v>
      </c>
      <c r="G675" s="65">
        <f>SUMIF(A108:A109,"=3")/3</f>
        <v>0</v>
      </c>
      <c r="H675" s="65">
        <f>SUMIF(A108:A109,"=4")/4</f>
        <v>0</v>
      </c>
      <c r="I675" s="65">
        <f>SUMIF(A108:A109,"=5")/5</f>
        <v>0</v>
      </c>
      <c r="J675" s="144">
        <f t="shared" si="103"/>
        <v>2</v>
      </c>
      <c r="K675" s="292"/>
      <c r="L675" s="293"/>
      <c r="M675" s="296"/>
      <c r="N675" s="294"/>
      <c r="O675" s="290"/>
      <c r="P675" s="148"/>
      <c r="Q675" s="219"/>
      <c r="R675" s="214"/>
      <c r="S675" s="298"/>
      <c r="T675" s="299"/>
      <c r="U675" s="299"/>
      <c r="V675" s="299"/>
      <c r="W675" s="299"/>
      <c r="X675" s="299"/>
      <c r="Y675" s="299"/>
      <c r="Z675" s="299"/>
      <c r="AA675" s="299"/>
      <c r="AB675" s="300"/>
    </row>
    <row r="676" spans="2:28" customFormat="1" ht="15" customHeight="1" x14ac:dyDescent="0.3">
      <c r="B676" s="270"/>
      <c r="C676" s="269"/>
      <c r="D676" s="291">
        <v>2010</v>
      </c>
      <c r="E676" s="65">
        <f>SUMIF(A98:A107,"=1")/1</f>
        <v>2</v>
      </c>
      <c r="F676" s="65">
        <f>SUMIF(A98:A107,"=2")/2</f>
        <v>2</v>
      </c>
      <c r="G676" s="65">
        <f>SUMIF(A98:A107,"=3")/3</f>
        <v>5</v>
      </c>
      <c r="H676" s="65">
        <f>SUMIF(A98:A107,"=4")/4</f>
        <v>1</v>
      </c>
      <c r="I676" s="65">
        <f>SUMIF(A98:A107,"=5")/5</f>
        <v>0</v>
      </c>
      <c r="J676" s="144">
        <f t="shared" si="103"/>
        <v>10</v>
      </c>
      <c r="K676" s="292"/>
      <c r="L676" s="293"/>
      <c r="M676" s="296"/>
      <c r="N676" s="294"/>
      <c r="O676" s="290"/>
      <c r="P676" s="148"/>
      <c r="Q676" s="219"/>
      <c r="R676" s="214"/>
      <c r="S676" s="298"/>
      <c r="T676" s="299"/>
      <c r="U676" s="299"/>
      <c r="V676" s="299"/>
      <c r="W676" s="299"/>
      <c r="X676" s="299"/>
      <c r="Y676" s="299"/>
      <c r="Z676" s="299"/>
      <c r="AA676" s="299"/>
      <c r="AB676" s="300"/>
    </row>
    <row r="677" spans="2:28" customFormat="1" ht="15" customHeight="1" x14ac:dyDescent="0.3">
      <c r="B677" s="270"/>
      <c r="C677" s="269"/>
      <c r="D677" s="291">
        <v>2011</v>
      </c>
      <c r="E677" s="65">
        <f>SUMIF(A94:A97,"=1")/1</f>
        <v>0</v>
      </c>
      <c r="F677" s="65">
        <f>SUMIF(A94:A97,"=2")/2</f>
        <v>1</v>
      </c>
      <c r="G677" s="65">
        <f>SUMIF(A94:A97,"=3")/3</f>
        <v>3</v>
      </c>
      <c r="H677" s="65">
        <f>SUMIF(A94:A97,"=4")/4</f>
        <v>0</v>
      </c>
      <c r="I677" s="65">
        <f>SUMIF(A94:A97,"=5")/5</f>
        <v>0</v>
      </c>
      <c r="J677" s="144">
        <f t="shared" si="103"/>
        <v>4</v>
      </c>
      <c r="K677" s="292"/>
      <c r="L677" s="293"/>
      <c r="M677" s="296"/>
      <c r="N677" s="294"/>
      <c r="O677" s="290"/>
      <c r="P677" s="148"/>
      <c r="Q677" s="219"/>
      <c r="R677" s="214"/>
      <c r="S677" s="298"/>
      <c r="T677" s="299"/>
      <c r="U677" s="299"/>
      <c r="V677" s="299"/>
      <c r="W677" s="299"/>
      <c r="X677" s="299"/>
      <c r="Y677" s="299"/>
      <c r="Z677" s="299"/>
      <c r="AA677" s="299"/>
      <c r="AB677" s="300"/>
    </row>
    <row r="678" spans="2:28" customFormat="1" ht="15" customHeight="1" x14ac:dyDescent="0.3">
      <c r="B678" s="270"/>
      <c r="C678" s="269"/>
      <c r="D678" s="291">
        <v>2012</v>
      </c>
      <c r="E678" s="65">
        <f>SUMIF(A88:A93,"=1")/1</f>
        <v>1</v>
      </c>
      <c r="F678" s="65">
        <f>SUMIF(A88:A93,"=2")/2</f>
        <v>2</v>
      </c>
      <c r="G678" s="65">
        <f>SUMIF(A88:A93,"=3")/3</f>
        <v>3</v>
      </c>
      <c r="H678" s="65">
        <f>SUMIF(A88:A93,"=4")/4</f>
        <v>0</v>
      </c>
      <c r="I678" s="65">
        <f>SUMIF(A88:A93,"=5")/5</f>
        <v>0</v>
      </c>
      <c r="J678" s="144">
        <f t="shared" ref="J678:J691" si="104">SUM(E678:I678)</f>
        <v>6</v>
      </c>
      <c r="K678" s="292"/>
      <c r="L678" s="293"/>
      <c r="M678" s="296"/>
      <c r="N678" s="294"/>
      <c r="O678" s="290"/>
      <c r="P678" s="148"/>
      <c r="Q678" s="219"/>
      <c r="R678" s="214"/>
      <c r="S678" s="298"/>
      <c r="T678" s="299"/>
      <c r="U678" s="299"/>
      <c r="V678" s="299"/>
      <c r="W678" s="299"/>
      <c r="X678" s="299"/>
      <c r="Y678" s="299"/>
      <c r="Z678" s="299"/>
      <c r="AA678" s="299"/>
      <c r="AB678" s="300"/>
    </row>
    <row r="679" spans="2:28" customFormat="1" ht="15" customHeight="1" x14ac:dyDescent="0.3">
      <c r="B679" s="270"/>
      <c r="C679" s="269"/>
      <c r="D679" s="291">
        <v>2013</v>
      </c>
      <c r="E679" s="65">
        <f>SUMIF(A83:A87,"=1")/1</f>
        <v>1</v>
      </c>
      <c r="F679" s="65">
        <f>SUMIF(A83:A87,"=2")/2</f>
        <v>1</v>
      </c>
      <c r="G679" s="65">
        <f>SUMIF(A83:A87,"=3")/3</f>
        <v>3</v>
      </c>
      <c r="H679" s="65">
        <f>SUMIF(A83:A87,"=4")/4</f>
        <v>0</v>
      </c>
      <c r="I679" s="65">
        <f>SUMIF(A83:A87,"=5")/5</f>
        <v>0</v>
      </c>
      <c r="J679" s="144">
        <f t="shared" si="104"/>
        <v>5</v>
      </c>
      <c r="K679" s="292"/>
      <c r="L679" s="293"/>
      <c r="M679" s="296"/>
      <c r="N679" s="294"/>
      <c r="O679" s="290"/>
      <c r="P679" s="148"/>
      <c r="Q679" s="219"/>
      <c r="R679" s="214"/>
      <c r="S679" s="298"/>
      <c r="T679" s="299"/>
      <c r="U679" s="299"/>
      <c r="V679" s="299"/>
      <c r="W679" s="299"/>
      <c r="X679" s="299"/>
      <c r="Y679" s="299"/>
      <c r="Z679" s="299"/>
      <c r="AA679" s="299"/>
      <c r="AB679" s="300"/>
    </row>
    <row r="680" spans="2:28" customFormat="1" ht="15" customHeight="1" x14ac:dyDescent="0.3">
      <c r="B680" s="270"/>
      <c r="C680" s="269"/>
      <c r="D680" s="291">
        <v>2014</v>
      </c>
      <c r="E680" s="65">
        <f>SUMIF(A76:A82,"=1")/1</f>
        <v>2</v>
      </c>
      <c r="F680" s="65">
        <f>SUMIF(A76:A82,"=2")/2</f>
        <v>2</v>
      </c>
      <c r="G680" s="65">
        <f>SUMIF(A76:A82,"=3")/3</f>
        <v>3</v>
      </c>
      <c r="H680" s="65">
        <f>SUMIF(A76:A82,"=4")/4</f>
        <v>0</v>
      </c>
      <c r="I680" s="65">
        <f>SUMIF(A76:A82,"=5")/5</f>
        <v>0</v>
      </c>
      <c r="J680" s="144">
        <f t="shared" si="104"/>
        <v>7</v>
      </c>
      <c r="K680" s="292"/>
      <c r="L680" s="293"/>
      <c r="M680" s="296"/>
      <c r="N680" s="294"/>
      <c r="O680" s="290"/>
      <c r="P680" s="148"/>
      <c r="Q680" s="219"/>
      <c r="R680" s="214"/>
      <c r="S680" s="298"/>
      <c r="T680" s="299"/>
      <c r="U680" s="299"/>
      <c r="V680" s="299"/>
      <c r="W680" s="299"/>
      <c r="X680" s="299"/>
      <c r="Y680" s="299"/>
      <c r="Z680" s="299"/>
      <c r="AA680" s="299"/>
      <c r="AB680" s="300"/>
    </row>
    <row r="681" spans="2:28" customFormat="1" ht="15" customHeight="1" x14ac:dyDescent="0.3">
      <c r="B681" s="270"/>
      <c r="C681" s="269"/>
      <c r="D681" s="291">
        <v>2015</v>
      </c>
      <c r="E681" s="65">
        <f>SUMIF(A71:A75,"=1")/1</f>
        <v>1</v>
      </c>
      <c r="F681" s="65">
        <f>SUMIF(A71:A75,"=2")/2</f>
        <v>0</v>
      </c>
      <c r="G681" s="65">
        <f>SUMIF(A71:A75,"=3")/3</f>
        <v>0</v>
      </c>
      <c r="H681" s="65">
        <f>SUMIF(A71:A75,"=4")/4</f>
        <v>2</v>
      </c>
      <c r="I681" s="65">
        <f>SUMIF(A71:A75,"=5")/5</f>
        <v>2</v>
      </c>
      <c r="J681" s="144">
        <f t="shared" si="104"/>
        <v>5</v>
      </c>
      <c r="K681" s="292"/>
      <c r="L681" s="293"/>
      <c r="M681" s="296"/>
      <c r="N681" s="294"/>
      <c r="O681" s="290"/>
      <c r="P681" s="148"/>
      <c r="Q681" s="219"/>
      <c r="R681" s="214"/>
      <c r="S681" s="298"/>
      <c r="T681" s="299"/>
      <c r="U681" s="299"/>
      <c r="V681" s="299"/>
      <c r="W681" s="299"/>
      <c r="X681" s="299"/>
      <c r="Y681" s="299"/>
      <c r="Z681" s="299"/>
      <c r="AA681" s="299"/>
      <c r="AB681" s="300"/>
    </row>
    <row r="682" spans="2:28" customFormat="1" ht="15" customHeight="1" x14ac:dyDescent="0.3">
      <c r="B682" s="270"/>
      <c r="C682" s="269"/>
      <c r="D682" s="291">
        <v>2016</v>
      </c>
      <c r="E682" s="65">
        <f>SUMIF(A65:A70,"=1")/1</f>
        <v>2</v>
      </c>
      <c r="F682" s="65">
        <f>SUMIF(A65:A70,"=2")/2</f>
        <v>0</v>
      </c>
      <c r="G682" s="65">
        <f>SUMIF(A65:A70,"=3")/3</f>
        <v>2</v>
      </c>
      <c r="H682" s="65">
        <f>SUMIF(A65:A70,"=4")/4</f>
        <v>1</v>
      </c>
      <c r="I682" s="65">
        <f>SUMIF(A65:A70,"=5")/5</f>
        <v>1</v>
      </c>
      <c r="J682" s="144">
        <f t="shared" si="104"/>
        <v>6</v>
      </c>
      <c r="K682" s="292"/>
      <c r="L682" s="293"/>
      <c r="M682" s="296"/>
      <c r="N682" s="294"/>
      <c r="O682" s="290"/>
      <c r="P682" s="148"/>
      <c r="Q682" s="219"/>
      <c r="R682" s="214"/>
      <c r="S682" s="298"/>
      <c r="T682" s="299"/>
      <c r="U682" s="299"/>
      <c r="V682" s="299"/>
      <c r="W682" s="299"/>
      <c r="X682" s="299"/>
      <c r="Y682" s="299"/>
      <c r="Z682" s="299"/>
      <c r="AA682" s="299"/>
      <c r="AB682" s="300"/>
    </row>
    <row r="683" spans="2:28" customFormat="1" ht="15" customHeight="1" x14ac:dyDescent="0.3">
      <c r="B683" s="270"/>
      <c r="C683" s="269"/>
      <c r="D683" s="291">
        <v>2017</v>
      </c>
      <c r="E683" s="65">
        <f>SUMIF(A57:A64,"=1")/1</f>
        <v>1</v>
      </c>
      <c r="F683" s="65">
        <f>SUMIF(A57:A64,"=2")/2</f>
        <v>3</v>
      </c>
      <c r="G683" s="65">
        <f>SUMIF(A57:A64,"=3")/3</f>
        <v>4</v>
      </c>
      <c r="H683" s="65">
        <f>SUMIF(A57:A64,"=4")/4</f>
        <v>0</v>
      </c>
      <c r="I683" s="65">
        <f>SUMIF(A57:A64,"=5")/5</f>
        <v>0</v>
      </c>
      <c r="J683" s="144">
        <f t="shared" si="104"/>
        <v>8</v>
      </c>
      <c r="K683" s="292"/>
      <c r="L683" s="293"/>
      <c r="M683" s="296"/>
      <c r="N683" s="294"/>
      <c r="O683" s="290"/>
      <c r="P683" s="148"/>
      <c r="Q683" s="219"/>
      <c r="R683" s="214"/>
      <c r="S683" s="298"/>
      <c r="T683" s="299"/>
      <c r="U683" s="299"/>
      <c r="V683" s="299"/>
      <c r="W683" s="299"/>
      <c r="X683" s="299"/>
      <c r="Y683" s="299"/>
      <c r="Z683" s="299"/>
      <c r="AA683" s="299"/>
      <c r="AB683" s="300"/>
    </row>
    <row r="684" spans="2:28" customFormat="1" ht="15" customHeight="1" x14ac:dyDescent="0.3">
      <c r="B684" s="270"/>
      <c r="C684" s="269"/>
      <c r="D684" s="291">
        <v>2018</v>
      </c>
      <c r="E684" s="65">
        <f>SUMIF(A48:A56,"=1")/1</f>
        <v>1</v>
      </c>
      <c r="F684" s="65">
        <f>SUMIF(A48:A56,"=2")/2</f>
        <v>1</v>
      </c>
      <c r="G684" s="65">
        <f>SUMIF(A48:A56,"=3")/3</f>
        <v>4</v>
      </c>
      <c r="H684" s="65">
        <f>SUMIF(A48:A56,"=4")/4</f>
        <v>1</v>
      </c>
      <c r="I684" s="65">
        <f>SUMIF(A48:A56,"=5")/5</f>
        <v>2</v>
      </c>
      <c r="J684" s="144">
        <f t="shared" si="104"/>
        <v>9</v>
      </c>
      <c r="K684" s="292"/>
      <c r="L684" s="293"/>
      <c r="M684" s="296"/>
      <c r="N684" s="294"/>
      <c r="O684" s="290"/>
      <c r="P684" s="148"/>
      <c r="Q684" s="219"/>
      <c r="R684" s="214"/>
      <c r="S684" s="298"/>
      <c r="T684" s="299"/>
      <c r="U684" s="299"/>
      <c r="V684" s="299"/>
      <c r="W684" s="299"/>
      <c r="X684" s="299"/>
      <c r="Y684" s="299"/>
      <c r="Z684" s="299"/>
      <c r="AA684" s="299"/>
      <c r="AB684" s="300"/>
    </row>
    <row r="685" spans="2:28" customFormat="1" ht="15" customHeight="1" x14ac:dyDescent="0.3">
      <c r="B685" s="270"/>
      <c r="C685" s="269"/>
      <c r="D685" s="291">
        <v>2019</v>
      </c>
      <c r="E685" s="65">
        <f>SUMIF(A41:A47,"=1")/1</f>
        <v>1</v>
      </c>
      <c r="F685" s="65">
        <f>SUMIF(A41:A47,"=2")/2</f>
        <v>2</v>
      </c>
      <c r="G685" s="65">
        <f>SUMIF(A41:A47,"=3")/3</f>
        <v>3</v>
      </c>
      <c r="H685" s="65">
        <f>SUMIF(A41:A47,"=4")/4</f>
        <v>0</v>
      </c>
      <c r="I685" s="65">
        <f>SUMIF(A41:A47,"=5")/5</f>
        <v>1</v>
      </c>
      <c r="J685" s="144">
        <f t="shared" si="104"/>
        <v>7</v>
      </c>
      <c r="K685" s="292"/>
      <c r="L685" s="293"/>
      <c r="M685" s="296"/>
      <c r="N685" s="294"/>
      <c r="O685" s="290"/>
      <c r="P685" s="148"/>
      <c r="Q685" s="219"/>
      <c r="R685" s="214"/>
      <c r="S685" s="298"/>
      <c r="T685" s="299"/>
      <c r="U685" s="299"/>
      <c r="V685" s="299"/>
      <c r="W685" s="299"/>
      <c r="X685" s="299"/>
      <c r="Y685" s="299"/>
      <c r="Z685" s="299"/>
      <c r="AA685" s="299"/>
      <c r="AB685" s="300"/>
    </row>
    <row r="686" spans="2:28" customFormat="1" ht="15" customHeight="1" x14ac:dyDescent="0.3">
      <c r="B686" s="270"/>
      <c r="C686" s="269"/>
      <c r="D686" s="291">
        <v>2020</v>
      </c>
      <c r="E686" s="65">
        <f>SUMIF(A33:A40,"=1")/1</f>
        <v>2</v>
      </c>
      <c r="F686" s="65">
        <f>SUMIF(A33:A40,"=2")/2</f>
        <v>0</v>
      </c>
      <c r="G686" s="65">
        <f>SUMIF(A33:A40,"=3")/3</f>
        <v>4</v>
      </c>
      <c r="H686" s="65">
        <f>SUMIF(A33:A40,"=4")/4</f>
        <v>1</v>
      </c>
      <c r="I686" s="65">
        <f>SUMIF(A33:A40,"=5")/5</f>
        <v>1</v>
      </c>
      <c r="J686" s="144">
        <f t="shared" si="104"/>
        <v>8</v>
      </c>
      <c r="K686" s="292"/>
      <c r="L686" s="293"/>
      <c r="M686" s="296"/>
      <c r="N686" s="294"/>
      <c r="O686" s="290"/>
      <c r="P686" s="148"/>
      <c r="Q686" s="219"/>
      <c r="R686" s="214"/>
      <c r="S686" s="298"/>
      <c r="T686" s="299"/>
      <c r="U686" s="299"/>
      <c r="V686" s="299"/>
      <c r="W686" s="299"/>
      <c r="X686" s="299"/>
      <c r="Y686" s="299"/>
      <c r="Z686" s="299"/>
      <c r="AA686" s="299"/>
      <c r="AB686" s="300"/>
    </row>
    <row r="687" spans="2:28" customFormat="1" ht="15" customHeight="1" x14ac:dyDescent="0.3">
      <c r="B687" s="270"/>
      <c r="C687" s="269"/>
      <c r="D687" s="291">
        <v>2021</v>
      </c>
      <c r="E687" s="65">
        <f>SUMIF(A27:A32,"=1")/1</f>
        <v>1</v>
      </c>
      <c r="F687" s="65">
        <f>SUMIF(A27:A32,"=2")/2</f>
        <v>1</v>
      </c>
      <c r="G687" s="65">
        <f>SUMIF(A27:A32,"=3")/3</f>
        <v>3</v>
      </c>
      <c r="H687" s="65">
        <f>SUMIF(A27:A32,"=4")/4</f>
        <v>1</v>
      </c>
      <c r="I687" s="65">
        <f>SUMIF(A27:A32,"=5")/5</f>
        <v>0</v>
      </c>
      <c r="J687" s="144">
        <f t="shared" si="104"/>
        <v>6</v>
      </c>
      <c r="K687" s="292"/>
      <c r="L687" s="293"/>
      <c r="M687" s="296"/>
      <c r="N687" s="294"/>
      <c r="O687" s="290"/>
      <c r="P687" s="148"/>
      <c r="Q687" s="219"/>
      <c r="R687" s="214"/>
      <c r="S687" s="298"/>
      <c r="T687" s="299"/>
      <c r="U687" s="299"/>
      <c r="V687" s="299"/>
      <c r="W687" s="299"/>
      <c r="X687" s="299"/>
      <c r="Y687" s="299"/>
      <c r="Z687" s="299"/>
      <c r="AA687" s="299"/>
      <c r="AB687" s="300"/>
    </row>
    <row r="688" spans="2:28" customFormat="1" ht="15" customHeight="1" x14ac:dyDescent="0.3">
      <c r="B688" s="270"/>
      <c r="C688" s="269"/>
      <c r="D688" s="291">
        <v>2022</v>
      </c>
      <c r="E688" s="65">
        <f>SUMIF(A19:A26,"=1")/1</f>
        <v>2</v>
      </c>
      <c r="F688" s="65">
        <f>SUMIF(A19:A26,"=2")/2</f>
        <v>2</v>
      </c>
      <c r="G688" s="65">
        <f>SUMIF(A19:A26,"=3")/3</f>
        <v>4</v>
      </c>
      <c r="H688" s="65">
        <f>SUMIF(A19:A26,"=4")/4</f>
        <v>0</v>
      </c>
      <c r="I688" s="65">
        <f>SUMIF(A19:A26,"=5")/5</f>
        <v>0</v>
      </c>
      <c r="J688" s="144">
        <f t="shared" si="104"/>
        <v>8</v>
      </c>
      <c r="K688" s="292"/>
      <c r="L688" s="293"/>
      <c r="M688" s="296"/>
      <c r="N688" s="294"/>
      <c r="O688" s="290"/>
      <c r="P688" s="148"/>
      <c r="Q688" s="219"/>
      <c r="R688" s="214"/>
      <c r="S688" s="298"/>
      <c r="T688" s="299"/>
      <c r="U688" s="299"/>
      <c r="V688" s="299"/>
      <c r="W688" s="299"/>
      <c r="X688" s="299"/>
      <c r="Y688" s="299"/>
      <c r="Z688" s="299"/>
      <c r="AA688" s="299"/>
      <c r="AB688" s="300"/>
    </row>
    <row r="689" spans="2:28" customFormat="1" ht="15" customHeight="1" x14ac:dyDescent="0.3">
      <c r="B689" s="270"/>
      <c r="C689" s="269"/>
      <c r="D689" s="291">
        <v>2023</v>
      </c>
      <c r="E689" s="65">
        <f>SUMIF(A18,"=1")/1</f>
        <v>0</v>
      </c>
      <c r="F689" s="65">
        <f>SUMIF(A18,"=2")/2</f>
        <v>0</v>
      </c>
      <c r="G689" s="65">
        <f>SUMIF(A18,"=3")/3</f>
        <v>1</v>
      </c>
      <c r="H689" s="65">
        <f>SUMIF(A18,"=4")/4</f>
        <v>0</v>
      </c>
      <c r="I689" s="65">
        <f>SUMIF(A18,"=5")/5</f>
        <v>0</v>
      </c>
      <c r="J689" s="144">
        <f t="shared" si="104"/>
        <v>1</v>
      </c>
      <c r="K689" s="293"/>
      <c r="L689" s="296"/>
      <c r="M689" s="294"/>
      <c r="N689" s="290"/>
      <c r="O689" s="292"/>
      <c r="P689" s="148"/>
      <c r="Q689" s="219"/>
      <c r="R689" s="214"/>
      <c r="S689" s="298"/>
      <c r="T689" s="299"/>
      <c r="U689" s="299"/>
      <c r="V689" s="299"/>
      <c r="W689" s="299"/>
      <c r="X689" s="299"/>
      <c r="Y689" s="299"/>
      <c r="Z689" s="299"/>
      <c r="AA689" s="299"/>
      <c r="AB689" s="300"/>
    </row>
    <row r="690" spans="2:28" customFormat="1" ht="15" customHeight="1" x14ac:dyDescent="0.3">
      <c r="B690" s="270"/>
      <c r="C690" s="269"/>
      <c r="D690" s="291">
        <v>2024</v>
      </c>
      <c r="E690" s="65">
        <f>SUMIF(A10:A17,"=1")/1</f>
        <v>1</v>
      </c>
      <c r="F690" s="65">
        <f>SUMIF(A10:A17,"=2")/2</f>
        <v>1</v>
      </c>
      <c r="G690" s="65">
        <f>SUMIF(A10:A17,"=3")/3</f>
        <v>1</v>
      </c>
      <c r="H690" s="65">
        <f>SUMIF(A10:A17,"=4")/4</f>
        <v>1</v>
      </c>
      <c r="I690" s="65">
        <f>SUMIF(A10:A17,"=5")/5</f>
        <v>4</v>
      </c>
      <c r="J690" s="144">
        <f t="shared" si="104"/>
        <v>8</v>
      </c>
      <c r="K690" s="293"/>
      <c r="L690" s="296"/>
      <c r="M690" s="294"/>
      <c r="N690" s="290"/>
      <c r="O690" s="292"/>
      <c r="P690" s="148"/>
      <c r="Q690" s="219"/>
      <c r="R690" s="214"/>
      <c r="S690" s="298"/>
      <c r="T690" s="299"/>
      <c r="U690" s="299"/>
      <c r="V690" s="299"/>
      <c r="W690" s="299"/>
      <c r="X690" s="299"/>
      <c r="Y690" s="299"/>
      <c r="Z690" s="299"/>
      <c r="AA690" s="299"/>
      <c r="AB690" s="300"/>
    </row>
    <row r="691" spans="2:28" customFormat="1" ht="15" customHeight="1" x14ac:dyDescent="0.3">
      <c r="B691" s="270"/>
      <c r="C691" s="269"/>
      <c r="D691" s="291">
        <v>2025</v>
      </c>
      <c r="E691" s="65">
        <f>SUMIF(A4:A9,"=1")/1</f>
        <v>1</v>
      </c>
      <c r="F691" s="65">
        <f>SUMIF(A4:A9,"=2")/2</f>
        <v>2</v>
      </c>
      <c r="G691" s="65">
        <f>SUMIF(A4:A9,"=3")/3</f>
        <v>1</v>
      </c>
      <c r="H691" s="65">
        <f>SUMIF(A4:A9,"=4")/4</f>
        <v>0</v>
      </c>
      <c r="I691" s="65">
        <f>SUMIF(A4:A9,"=5")/5</f>
        <v>1</v>
      </c>
      <c r="J691" s="144">
        <f t="shared" si="104"/>
        <v>5</v>
      </c>
      <c r="K691" s="293"/>
      <c r="L691" s="296"/>
      <c r="M691" s="294"/>
      <c r="N691" s="290"/>
      <c r="O691" s="292"/>
      <c r="P691" s="148"/>
      <c r="Q691" s="219"/>
      <c r="R691" s="214"/>
      <c r="S691" s="298"/>
      <c r="T691" s="299"/>
      <c r="U691" s="299"/>
      <c r="V691" s="299"/>
      <c r="W691" s="299"/>
      <c r="X691" s="299"/>
      <c r="Y691" s="299"/>
      <c r="Z691" s="299"/>
      <c r="AA691" s="299"/>
      <c r="AB691" s="300"/>
    </row>
    <row r="692" spans="2:28" customFormat="1" ht="15" customHeight="1" x14ac:dyDescent="0.3">
      <c r="B692" s="270"/>
      <c r="C692" s="269"/>
      <c r="D692" s="291">
        <v>2026</v>
      </c>
      <c r="E692" s="65"/>
      <c r="F692" s="65"/>
      <c r="G692" s="65"/>
      <c r="H692" s="65"/>
      <c r="I692" s="144"/>
      <c r="J692" s="292"/>
      <c r="K692" s="293"/>
      <c r="L692" s="296"/>
      <c r="M692" s="294"/>
      <c r="N692" s="290"/>
      <c r="O692" s="292"/>
      <c r="P692" s="148"/>
      <c r="Q692" s="219"/>
      <c r="R692" s="214"/>
      <c r="S692" s="298"/>
      <c r="T692" s="299"/>
      <c r="U692" s="299"/>
      <c r="V692" s="299"/>
      <c r="W692" s="299"/>
      <c r="X692" s="299"/>
      <c r="Y692" s="299"/>
      <c r="Z692" s="299"/>
      <c r="AA692" s="299"/>
      <c r="AB692" s="300"/>
    </row>
    <row r="693" spans="2:28" customFormat="1" ht="15" customHeight="1" x14ac:dyDescent="0.3">
      <c r="B693" s="270"/>
      <c r="C693" s="269"/>
      <c r="D693" s="291"/>
      <c r="E693" s="65"/>
      <c r="F693" s="65"/>
      <c r="G693" s="65"/>
      <c r="H693" s="65"/>
      <c r="I693" s="144"/>
      <c r="J693" s="292"/>
      <c r="K693" s="293"/>
      <c r="L693" s="296"/>
      <c r="M693" s="294"/>
      <c r="N693" s="290"/>
      <c r="O693" s="292"/>
      <c r="P693" s="148"/>
      <c r="Q693" s="219"/>
      <c r="R693" s="214"/>
      <c r="S693" s="298"/>
      <c r="T693" s="299"/>
      <c r="U693" s="299"/>
      <c r="V693" s="299"/>
      <c r="W693" s="299"/>
      <c r="X693" s="299"/>
      <c r="Y693" s="299"/>
      <c r="Z693" s="299"/>
      <c r="AA693" s="299"/>
      <c r="AB693" s="300"/>
    </row>
    <row r="694" spans="2:28" customFormat="1" ht="15" customHeight="1" x14ac:dyDescent="0.3">
      <c r="B694" s="270"/>
      <c r="C694" s="269"/>
      <c r="D694" s="291"/>
      <c r="E694" s="65" t="s">
        <v>1100</v>
      </c>
      <c r="F694" s="65" t="s">
        <v>1100</v>
      </c>
      <c r="G694" s="65" t="s">
        <v>1100</v>
      </c>
      <c r="H694" s="65" t="s">
        <v>1100</v>
      </c>
      <c r="I694" s="65" t="s">
        <v>1100</v>
      </c>
      <c r="J694" s="144" t="s">
        <v>1100</v>
      </c>
      <c r="K694" s="303"/>
      <c r="L694" s="147"/>
      <c r="M694" s="303"/>
      <c r="N694" s="303"/>
      <c r="O694" s="303"/>
      <c r="P694" s="148"/>
      <c r="Q694" s="219"/>
      <c r="R694" s="214"/>
      <c r="S694" s="298"/>
      <c r="T694" s="299"/>
      <c r="U694" s="299"/>
      <c r="V694" s="299"/>
      <c r="W694" s="299"/>
      <c r="X694" s="299"/>
      <c r="Y694" s="299"/>
      <c r="Z694" s="299"/>
      <c r="AA694" s="299"/>
      <c r="AB694" s="300"/>
    </row>
    <row r="695" spans="2:28" customFormat="1" ht="15" customHeight="1" x14ac:dyDescent="0.3">
      <c r="B695" s="270"/>
      <c r="C695" s="269"/>
      <c r="D695" s="291"/>
      <c r="E695" s="65">
        <f>SUM(E581:E694)</f>
        <v>62</v>
      </c>
      <c r="F695" s="65">
        <f>SUM(F581:F694)</f>
        <v>80</v>
      </c>
      <c r="G695" s="65">
        <f>SUM(G581:G694)</f>
        <v>218</v>
      </c>
      <c r="H695" s="65">
        <f>SUM(H581:H694)</f>
        <v>25</v>
      </c>
      <c r="I695" s="65">
        <f>SUM(I581:I694)</f>
        <v>14</v>
      </c>
      <c r="J695" s="144">
        <f>SUM(E695:I695)</f>
        <v>399</v>
      </c>
      <c r="K695" s="303"/>
      <c r="L695" s="147"/>
      <c r="M695" s="146"/>
      <c r="N695" s="149"/>
      <c r="O695" s="346"/>
      <c r="P695" s="148"/>
      <c r="Q695" s="219"/>
      <c r="R695" s="214"/>
      <c r="S695" s="298"/>
      <c r="T695" s="299"/>
      <c r="U695" s="299"/>
      <c r="V695" s="299"/>
      <c r="W695" s="299"/>
      <c r="X695" s="299"/>
      <c r="Y695" s="299"/>
      <c r="Z695" s="299"/>
      <c r="AA695" s="299"/>
      <c r="AB695" s="300"/>
    </row>
    <row r="696" spans="2:28" customFormat="1" ht="15" customHeight="1" x14ac:dyDescent="0.3">
      <c r="B696" s="270"/>
      <c r="C696" s="269"/>
      <c r="D696" s="319"/>
      <c r="E696" s="319"/>
      <c r="F696" s="319"/>
      <c r="G696" s="319"/>
      <c r="H696" s="319"/>
      <c r="I696" s="347"/>
      <c r="J696" s="309">
        <f>SUM(J581:J694)</f>
        <v>399</v>
      </c>
      <c r="K696" s="348"/>
      <c r="L696" s="319"/>
      <c r="M696" s="319"/>
      <c r="N696" s="319"/>
      <c r="O696" s="319"/>
      <c r="P696" s="349"/>
      <c r="Q696" s="219"/>
      <c r="R696" s="214"/>
      <c r="S696" s="298"/>
      <c r="T696" s="299"/>
      <c r="U696" s="299"/>
      <c r="V696" s="299"/>
      <c r="W696" s="299"/>
      <c r="X696" s="299"/>
      <c r="Y696" s="299"/>
      <c r="Z696" s="299"/>
      <c r="AA696" s="299"/>
      <c r="AB696" s="300"/>
    </row>
    <row r="697" spans="2:28" customFormat="1" ht="15" customHeight="1" x14ac:dyDescent="0.3">
      <c r="B697" s="270"/>
      <c r="C697" s="269"/>
      <c r="D697" s="319"/>
      <c r="E697" s="319"/>
      <c r="F697" s="319"/>
      <c r="G697" s="319"/>
      <c r="H697" s="319"/>
      <c r="I697" s="348"/>
      <c r="J697" s="320"/>
      <c r="K697" s="348"/>
      <c r="L697" s="319"/>
      <c r="M697" s="319"/>
      <c r="N697" s="319"/>
      <c r="O697" s="319"/>
      <c r="P697" s="349"/>
      <c r="Q697" s="219"/>
      <c r="R697" s="214"/>
      <c r="S697" s="298"/>
      <c r="T697" s="299"/>
      <c r="U697" s="299"/>
      <c r="V697" s="299"/>
      <c r="W697" s="299"/>
      <c r="X697" s="299"/>
      <c r="Y697" s="299"/>
      <c r="Z697" s="299"/>
      <c r="AA697" s="299"/>
      <c r="AB697" s="300"/>
    </row>
    <row r="698" spans="2:28" customFormat="1" ht="15" customHeight="1" x14ac:dyDescent="0.3">
      <c r="B698" s="270"/>
      <c r="C698" s="269"/>
      <c r="D698" s="319"/>
      <c r="E698" s="319"/>
      <c r="F698" s="319"/>
      <c r="G698" s="319"/>
      <c r="H698" s="319"/>
      <c r="I698" s="348"/>
      <c r="J698" s="320"/>
      <c r="K698" s="348"/>
      <c r="L698" s="319"/>
      <c r="M698" s="319"/>
      <c r="N698" s="319"/>
      <c r="O698" s="319"/>
      <c r="P698" s="349"/>
      <c r="Q698" s="219"/>
      <c r="R698" s="214"/>
      <c r="S698" s="298"/>
      <c r="T698" s="299"/>
      <c r="U698" s="299"/>
      <c r="V698" s="299"/>
      <c r="W698" s="299"/>
      <c r="X698" s="299"/>
      <c r="Y698" s="299"/>
      <c r="Z698" s="299"/>
      <c r="AA698" s="299"/>
      <c r="AB698" s="300"/>
    </row>
    <row r="699" spans="2:28" customFormat="1" ht="15" customHeight="1" thickBot="1" x14ac:dyDescent="0.35">
      <c r="B699" s="270"/>
      <c r="C699" s="269"/>
      <c r="D699" s="350"/>
      <c r="E699" s="351">
        <v>1</v>
      </c>
      <c r="F699" s="351">
        <v>2</v>
      </c>
      <c r="G699" s="351">
        <v>3</v>
      </c>
      <c r="H699" s="351">
        <v>4</v>
      </c>
      <c r="I699" s="352">
        <v>5</v>
      </c>
      <c r="J699" s="351" t="s">
        <v>1090</v>
      </c>
      <c r="K699" s="353"/>
      <c r="L699" s="353"/>
      <c r="M699" s="319"/>
      <c r="N699" s="319"/>
      <c r="O699" s="319"/>
      <c r="P699" s="349"/>
      <c r="Q699" s="219"/>
      <c r="R699" s="214"/>
      <c r="S699" s="298"/>
      <c r="T699" s="299"/>
      <c r="U699" s="299"/>
      <c r="V699" s="299"/>
      <c r="W699" s="299"/>
      <c r="X699" s="299"/>
      <c r="Y699" s="299"/>
      <c r="Z699" s="299"/>
      <c r="AA699" s="299"/>
      <c r="AB699" s="300"/>
    </row>
    <row r="700" spans="2:28" customFormat="1" ht="15" customHeight="1" x14ac:dyDescent="0.3">
      <c r="B700" s="270"/>
      <c r="C700" s="269"/>
      <c r="D700" s="354" t="s">
        <v>71</v>
      </c>
      <c r="E700" s="354">
        <v>3</v>
      </c>
      <c r="F700" s="354">
        <v>1</v>
      </c>
      <c r="G700" s="354">
        <v>2</v>
      </c>
      <c r="H700" s="354"/>
      <c r="I700" s="355"/>
      <c r="J700" s="354">
        <f t="shared" ref="J700:J731" si="105">SUM(E700:I700)</f>
        <v>6</v>
      </c>
      <c r="K700" s="356">
        <f t="shared" ref="K700:K731" si="106">E700/J700</f>
        <v>0.5</v>
      </c>
      <c r="L700" s="353"/>
      <c r="M700" s="319"/>
      <c r="N700" s="319"/>
      <c r="O700" s="319"/>
      <c r="P700" s="349"/>
      <c r="Q700" s="219"/>
      <c r="R700" s="214"/>
      <c r="S700" s="298"/>
      <c r="T700" s="299"/>
      <c r="U700" s="299"/>
      <c r="V700" s="299"/>
      <c r="W700" s="299"/>
      <c r="X700" s="299"/>
      <c r="Y700" s="299"/>
      <c r="Z700" s="299"/>
      <c r="AA700" s="299"/>
      <c r="AB700" s="300"/>
    </row>
    <row r="701" spans="2:28" customFormat="1" ht="15" customHeight="1" x14ac:dyDescent="0.3">
      <c r="B701" s="270"/>
      <c r="C701" s="269"/>
      <c r="D701" s="354" t="s">
        <v>839</v>
      </c>
      <c r="E701" s="354"/>
      <c r="F701" s="354"/>
      <c r="G701" s="354">
        <v>5</v>
      </c>
      <c r="H701" s="354"/>
      <c r="I701" s="355"/>
      <c r="J701" s="354">
        <f t="shared" si="105"/>
        <v>5</v>
      </c>
      <c r="K701" s="356">
        <f t="shared" si="106"/>
        <v>0</v>
      </c>
      <c r="L701" s="353"/>
      <c r="M701" s="319"/>
      <c r="N701" s="319"/>
      <c r="O701" s="319"/>
      <c r="P701" s="349"/>
      <c r="Q701" s="219"/>
      <c r="R701" s="214"/>
      <c r="S701" s="298"/>
      <c r="T701" s="299"/>
      <c r="U701" s="299"/>
      <c r="V701" s="299"/>
      <c r="W701" s="299"/>
      <c r="X701" s="299"/>
      <c r="Y701" s="299"/>
      <c r="Z701" s="299"/>
      <c r="AA701" s="299"/>
      <c r="AB701" s="300"/>
    </row>
    <row r="702" spans="2:28" customFormat="1" ht="15" customHeight="1" x14ac:dyDescent="0.3">
      <c r="B702" s="270"/>
      <c r="C702" s="269"/>
      <c r="D702" s="354" t="s">
        <v>61</v>
      </c>
      <c r="E702" s="354">
        <v>4</v>
      </c>
      <c r="F702" s="354">
        <v>6</v>
      </c>
      <c r="G702" s="354">
        <v>23</v>
      </c>
      <c r="H702" s="354">
        <v>5</v>
      </c>
      <c r="I702" s="355"/>
      <c r="J702" s="354">
        <f t="shared" si="105"/>
        <v>38</v>
      </c>
      <c r="K702" s="356">
        <f t="shared" si="106"/>
        <v>0.10526315789473684</v>
      </c>
      <c r="L702" s="353"/>
      <c r="M702" s="319"/>
      <c r="N702" s="319"/>
      <c r="O702" s="319"/>
      <c r="P702" s="349"/>
      <c r="Q702" s="219"/>
      <c r="R702" s="214"/>
      <c r="S702" s="298"/>
      <c r="T702" s="299"/>
      <c r="U702" s="299"/>
      <c r="V702" s="299"/>
      <c r="W702" s="299"/>
      <c r="X702" s="299"/>
      <c r="Y702" s="299"/>
      <c r="Z702" s="299"/>
      <c r="AA702" s="299"/>
      <c r="AB702" s="300"/>
    </row>
    <row r="703" spans="2:28" customFormat="1" ht="15" customHeight="1" x14ac:dyDescent="0.3">
      <c r="B703" s="270"/>
      <c r="C703" s="269"/>
      <c r="D703" s="354" t="s">
        <v>56</v>
      </c>
      <c r="E703" s="354">
        <v>12</v>
      </c>
      <c r="F703" s="354">
        <v>11</v>
      </c>
      <c r="G703" s="354">
        <v>35</v>
      </c>
      <c r="H703" s="354">
        <v>2</v>
      </c>
      <c r="I703" s="355"/>
      <c r="J703" s="354">
        <f t="shared" si="105"/>
        <v>60</v>
      </c>
      <c r="K703" s="356">
        <f t="shared" si="106"/>
        <v>0.2</v>
      </c>
      <c r="L703" s="353"/>
      <c r="M703" s="319"/>
      <c r="N703" s="319"/>
      <c r="O703" s="319"/>
      <c r="P703" s="349"/>
      <c r="Q703" s="219"/>
      <c r="R703" s="214"/>
      <c r="S703" s="298"/>
      <c r="T703" s="299"/>
      <c r="U703" s="299"/>
      <c r="V703" s="299"/>
      <c r="W703" s="299"/>
      <c r="X703" s="299"/>
      <c r="Y703" s="299"/>
      <c r="Z703" s="299"/>
      <c r="AA703" s="299"/>
      <c r="AB703" s="300"/>
    </row>
    <row r="704" spans="2:28" customFormat="1" ht="15" customHeight="1" x14ac:dyDescent="0.3">
      <c r="B704" s="270"/>
      <c r="C704" s="269"/>
      <c r="D704" s="354" t="s">
        <v>118</v>
      </c>
      <c r="E704" s="354">
        <v>3</v>
      </c>
      <c r="F704" s="354">
        <v>4</v>
      </c>
      <c r="G704" s="354">
        <v>5</v>
      </c>
      <c r="H704" s="354"/>
      <c r="I704" s="355"/>
      <c r="J704" s="354">
        <f t="shared" si="105"/>
        <v>12</v>
      </c>
      <c r="K704" s="356">
        <f t="shared" si="106"/>
        <v>0.25</v>
      </c>
      <c r="L704" s="353"/>
      <c r="M704" s="319"/>
      <c r="N704" s="319"/>
      <c r="O704" s="319"/>
      <c r="P704" s="349"/>
      <c r="Q704" s="219"/>
      <c r="R704" s="214"/>
      <c r="S704" s="298"/>
      <c r="T704" s="299"/>
      <c r="U704" s="299"/>
      <c r="V704" s="299"/>
      <c r="W704" s="299"/>
      <c r="X704" s="299"/>
      <c r="Y704" s="299"/>
      <c r="Z704" s="299"/>
      <c r="AA704" s="299"/>
      <c r="AB704" s="300"/>
    </row>
    <row r="705" spans="2:28" customFormat="1" ht="15" customHeight="1" x14ac:dyDescent="0.3">
      <c r="B705" s="270"/>
      <c r="C705" s="269"/>
      <c r="D705" s="354" t="s">
        <v>350</v>
      </c>
      <c r="E705" s="354"/>
      <c r="F705" s="354">
        <v>1</v>
      </c>
      <c r="G705" s="354">
        <v>1</v>
      </c>
      <c r="H705" s="354"/>
      <c r="I705" s="355"/>
      <c r="J705" s="354">
        <f t="shared" si="105"/>
        <v>2</v>
      </c>
      <c r="K705" s="356">
        <f t="shared" si="106"/>
        <v>0</v>
      </c>
      <c r="L705" s="353"/>
      <c r="M705" s="319"/>
      <c r="N705" s="319"/>
      <c r="O705" s="319"/>
      <c r="P705" s="349"/>
      <c r="Q705" s="219"/>
      <c r="R705" s="214"/>
      <c r="S705" s="298"/>
      <c r="T705" s="299"/>
      <c r="U705" s="299"/>
      <c r="V705" s="299"/>
      <c r="W705" s="299"/>
      <c r="X705" s="299"/>
      <c r="Y705" s="299"/>
      <c r="Z705" s="299"/>
      <c r="AA705" s="299"/>
      <c r="AB705" s="300"/>
    </row>
    <row r="706" spans="2:28" customFormat="1" ht="15" customHeight="1" x14ac:dyDescent="0.3">
      <c r="B706" s="270"/>
      <c r="C706" s="269"/>
      <c r="D706" s="354" t="s">
        <v>175</v>
      </c>
      <c r="E706" s="354"/>
      <c r="F706" s="354">
        <v>1</v>
      </c>
      <c r="G706" s="354">
        <v>2</v>
      </c>
      <c r="H706" s="354"/>
      <c r="I706" s="355"/>
      <c r="J706" s="354">
        <f t="shared" si="105"/>
        <v>3</v>
      </c>
      <c r="K706" s="356">
        <f t="shared" si="106"/>
        <v>0</v>
      </c>
      <c r="L706" s="353"/>
      <c r="M706" s="319"/>
      <c r="N706" s="319"/>
      <c r="O706" s="319"/>
      <c r="P706" s="349"/>
      <c r="Q706" s="219"/>
      <c r="R706" s="214"/>
      <c r="S706" s="298"/>
      <c r="T706" s="299"/>
      <c r="U706" s="299"/>
      <c r="V706" s="299"/>
      <c r="W706" s="299"/>
      <c r="X706" s="299"/>
      <c r="Y706" s="299"/>
      <c r="Z706" s="299"/>
      <c r="AA706" s="299"/>
      <c r="AB706" s="300"/>
    </row>
    <row r="707" spans="2:28" customFormat="1" ht="15" customHeight="1" x14ac:dyDescent="0.3">
      <c r="B707" s="270"/>
      <c r="C707" s="269"/>
      <c r="D707" s="357" t="s">
        <v>42</v>
      </c>
      <c r="E707" s="354"/>
      <c r="F707" s="354">
        <v>1</v>
      </c>
      <c r="G707" s="354"/>
      <c r="H707" s="354"/>
      <c r="I707" s="355"/>
      <c r="J707" s="354">
        <f t="shared" si="105"/>
        <v>1</v>
      </c>
      <c r="K707" s="356">
        <f t="shared" si="106"/>
        <v>0</v>
      </c>
      <c r="L707" s="353"/>
      <c r="M707" s="319"/>
      <c r="N707" s="319"/>
      <c r="O707" s="319"/>
      <c r="P707" s="349"/>
      <c r="Q707" s="219"/>
      <c r="R707" s="214"/>
      <c r="S707" s="298"/>
      <c r="T707" s="299"/>
      <c r="U707" s="299"/>
      <c r="V707" s="299"/>
      <c r="W707" s="299"/>
      <c r="X707" s="299"/>
      <c r="Y707" s="299"/>
      <c r="Z707" s="299"/>
      <c r="AA707" s="299"/>
      <c r="AB707" s="300"/>
    </row>
    <row r="708" spans="2:28" customFormat="1" ht="15" customHeight="1" x14ac:dyDescent="0.3">
      <c r="B708" s="270"/>
      <c r="C708" s="269"/>
      <c r="D708" s="357" t="s">
        <v>1282</v>
      </c>
      <c r="E708" s="354"/>
      <c r="F708" s="354"/>
      <c r="G708" s="354">
        <v>2</v>
      </c>
      <c r="H708" s="354"/>
      <c r="I708" s="355"/>
      <c r="J708" s="354">
        <f t="shared" si="105"/>
        <v>2</v>
      </c>
      <c r="K708" s="356">
        <f t="shared" si="106"/>
        <v>0</v>
      </c>
      <c r="L708" s="353"/>
      <c r="M708" s="319"/>
      <c r="N708" s="319"/>
      <c r="O708" s="319"/>
      <c r="P708" s="349"/>
      <c r="Q708" s="219"/>
      <c r="R708" s="214"/>
      <c r="S708" s="298"/>
      <c r="T708" s="299"/>
      <c r="U708" s="299"/>
      <c r="V708" s="299"/>
      <c r="W708" s="299"/>
      <c r="X708" s="299"/>
      <c r="Y708" s="299"/>
      <c r="Z708" s="299"/>
      <c r="AA708" s="299"/>
      <c r="AB708" s="300"/>
    </row>
    <row r="709" spans="2:28" customFormat="1" ht="15" customHeight="1" x14ac:dyDescent="0.3">
      <c r="B709" s="270"/>
      <c r="C709" s="269"/>
      <c r="D709" s="354" t="s">
        <v>640</v>
      </c>
      <c r="E709" s="354">
        <v>3</v>
      </c>
      <c r="F709" s="354">
        <v>5</v>
      </c>
      <c r="G709" s="354">
        <v>9</v>
      </c>
      <c r="H709" s="354"/>
      <c r="I709" s="355"/>
      <c r="J709" s="354">
        <f t="shared" si="105"/>
        <v>17</v>
      </c>
      <c r="K709" s="356">
        <f t="shared" si="106"/>
        <v>0.17647058823529413</v>
      </c>
      <c r="L709" s="353"/>
      <c r="M709" s="319"/>
      <c r="N709" s="319"/>
      <c r="O709" s="319"/>
      <c r="P709" s="349"/>
      <c r="Q709" s="219"/>
      <c r="R709" s="214"/>
      <c r="S709" s="298"/>
      <c r="T709" s="299"/>
      <c r="U709" s="299"/>
      <c r="V709" s="299"/>
      <c r="W709" s="299"/>
      <c r="X709" s="299"/>
      <c r="Y709" s="299"/>
      <c r="Z709" s="299"/>
      <c r="AA709" s="299"/>
      <c r="AB709" s="300"/>
    </row>
    <row r="710" spans="2:28" customFormat="1" ht="15" customHeight="1" x14ac:dyDescent="0.3">
      <c r="B710" s="270"/>
      <c r="C710" s="269"/>
      <c r="D710" s="354" t="s">
        <v>832</v>
      </c>
      <c r="E710" s="354">
        <v>1</v>
      </c>
      <c r="F710" s="354"/>
      <c r="G710" s="354"/>
      <c r="H710" s="354"/>
      <c r="I710" s="355"/>
      <c r="J710" s="354">
        <f t="shared" si="105"/>
        <v>1</v>
      </c>
      <c r="K710" s="356">
        <f t="shared" si="106"/>
        <v>1</v>
      </c>
      <c r="L710" s="353"/>
      <c r="M710" s="319"/>
      <c r="N710" s="319"/>
      <c r="O710" s="319"/>
      <c r="P710" s="349"/>
      <c r="Q710" s="219"/>
      <c r="R710" s="214"/>
      <c r="S710" s="298"/>
      <c r="T710" s="299"/>
      <c r="U710" s="299"/>
      <c r="V710" s="299"/>
      <c r="W710" s="299"/>
      <c r="X710" s="299"/>
      <c r="Y710" s="299"/>
      <c r="Z710" s="299"/>
      <c r="AA710" s="299"/>
      <c r="AB710" s="300"/>
    </row>
    <row r="711" spans="2:28" customFormat="1" ht="15" customHeight="1" x14ac:dyDescent="0.3">
      <c r="B711" s="270"/>
      <c r="C711" s="269"/>
      <c r="D711" s="354" t="s">
        <v>1283</v>
      </c>
      <c r="E711" s="354">
        <v>3</v>
      </c>
      <c r="F711" s="354"/>
      <c r="G711" s="354">
        <v>2</v>
      </c>
      <c r="H711" s="354"/>
      <c r="I711" s="355"/>
      <c r="J711" s="354">
        <f t="shared" si="105"/>
        <v>5</v>
      </c>
      <c r="K711" s="356">
        <f t="shared" si="106"/>
        <v>0.6</v>
      </c>
      <c r="L711" s="358">
        <f>SUM(J700:J711)</f>
        <v>152</v>
      </c>
      <c r="M711" s="319"/>
      <c r="N711" s="319"/>
      <c r="O711" s="319"/>
      <c r="P711" s="349"/>
      <c r="Q711" s="219"/>
      <c r="R711" s="214"/>
      <c r="S711" s="298"/>
      <c r="T711" s="299"/>
      <c r="U711" s="299"/>
      <c r="V711" s="299"/>
      <c r="W711" s="299"/>
      <c r="X711" s="299"/>
      <c r="Y711" s="299"/>
      <c r="Z711" s="299"/>
      <c r="AA711" s="299"/>
      <c r="AB711" s="300"/>
    </row>
    <row r="712" spans="2:28" customFormat="1" ht="15" customHeight="1" x14ac:dyDescent="0.3">
      <c r="B712" s="270"/>
      <c r="C712" s="269"/>
      <c r="D712" s="354" t="s">
        <v>805</v>
      </c>
      <c r="E712" s="354"/>
      <c r="F712" s="354"/>
      <c r="G712" s="354">
        <v>2</v>
      </c>
      <c r="H712" s="354"/>
      <c r="I712" s="355"/>
      <c r="J712" s="354">
        <f t="shared" si="105"/>
        <v>2</v>
      </c>
      <c r="K712" s="356">
        <f t="shared" si="106"/>
        <v>0</v>
      </c>
      <c r="L712" s="353"/>
      <c r="M712" s="319"/>
      <c r="N712" s="319"/>
      <c r="O712" s="319"/>
      <c r="P712" s="349"/>
      <c r="Q712" s="219"/>
      <c r="R712" s="214"/>
      <c r="S712" s="298"/>
      <c r="T712" s="299"/>
      <c r="U712" s="299"/>
      <c r="V712" s="299"/>
      <c r="W712" s="299"/>
      <c r="X712" s="299"/>
      <c r="Y712" s="299"/>
      <c r="Z712" s="299"/>
      <c r="AA712" s="299"/>
      <c r="AB712" s="300"/>
    </row>
    <row r="713" spans="2:28" customFormat="1" ht="15" customHeight="1" x14ac:dyDescent="0.3">
      <c r="B713" s="270"/>
      <c r="C713" s="269"/>
      <c r="D713" s="354" t="s">
        <v>650</v>
      </c>
      <c r="E713" s="354"/>
      <c r="F713" s="354"/>
      <c r="G713" s="354">
        <v>5</v>
      </c>
      <c r="H713" s="354"/>
      <c r="I713" s="355"/>
      <c r="J713" s="354">
        <f t="shared" si="105"/>
        <v>5</v>
      </c>
      <c r="K713" s="356">
        <f t="shared" si="106"/>
        <v>0</v>
      </c>
      <c r="L713" s="353"/>
      <c r="M713" s="319"/>
      <c r="N713" s="319"/>
      <c r="O713" s="319"/>
      <c r="P713" s="349"/>
      <c r="Q713" s="219"/>
      <c r="R713" s="214"/>
      <c r="S713" s="298"/>
      <c r="T713" s="299"/>
      <c r="U713" s="299"/>
      <c r="V713" s="299"/>
      <c r="W713" s="299"/>
      <c r="X713" s="299"/>
      <c r="Y713" s="299"/>
      <c r="Z713" s="299"/>
      <c r="AA713" s="299"/>
      <c r="AB713" s="300"/>
    </row>
    <row r="714" spans="2:28" customFormat="1" ht="15" customHeight="1" x14ac:dyDescent="0.3">
      <c r="B714" s="270"/>
      <c r="C714" s="269"/>
      <c r="D714" s="354" t="s">
        <v>737</v>
      </c>
      <c r="E714" s="354"/>
      <c r="F714" s="354">
        <v>1</v>
      </c>
      <c r="G714" s="354">
        <v>5</v>
      </c>
      <c r="H714" s="354"/>
      <c r="I714" s="355"/>
      <c r="J714" s="354">
        <f t="shared" si="105"/>
        <v>6</v>
      </c>
      <c r="K714" s="356">
        <f t="shared" si="106"/>
        <v>0</v>
      </c>
      <c r="L714" s="353"/>
      <c r="M714" s="319"/>
      <c r="N714" s="319"/>
      <c r="O714" s="319"/>
      <c r="P714" s="349"/>
      <c r="Q714" s="219"/>
      <c r="R714" s="214"/>
      <c r="S714" s="298"/>
      <c r="T714" s="299"/>
      <c r="U714" s="299"/>
      <c r="V714" s="299"/>
      <c r="W714" s="299"/>
      <c r="X714" s="299"/>
      <c r="Y714" s="299"/>
      <c r="Z714" s="299"/>
      <c r="AA714" s="299"/>
      <c r="AB714" s="300"/>
    </row>
    <row r="715" spans="2:28" customFormat="1" ht="15" customHeight="1" x14ac:dyDescent="0.3">
      <c r="B715" s="270"/>
      <c r="C715" s="269"/>
      <c r="D715" s="354" t="s">
        <v>755</v>
      </c>
      <c r="E715" s="354"/>
      <c r="F715" s="354"/>
      <c r="G715" s="354">
        <v>1</v>
      </c>
      <c r="H715" s="354"/>
      <c r="I715" s="355"/>
      <c r="J715" s="354">
        <f t="shared" si="105"/>
        <v>1</v>
      </c>
      <c r="K715" s="356">
        <f t="shared" si="106"/>
        <v>0</v>
      </c>
      <c r="L715" s="353"/>
      <c r="M715" s="319"/>
      <c r="N715" s="319"/>
      <c r="O715" s="319"/>
      <c r="P715" s="349"/>
      <c r="Q715" s="219"/>
      <c r="R715" s="214"/>
      <c r="S715" s="298"/>
      <c r="T715" s="299"/>
      <c r="U715" s="299"/>
      <c r="V715" s="299"/>
      <c r="W715" s="299"/>
      <c r="X715" s="299"/>
      <c r="Y715" s="299"/>
      <c r="Z715" s="299"/>
      <c r="AA715" s="299"/>
      <c r="AB715" s="300"/>
    </row>
    <row r="716" spans="2:28" customFormat="1" ht="15" customHeight="1" x14ac:dyDescent="0.3">
      <c r="B716" s="270"/>
      <c r="C716" s="269"/>
      <c r="D716" s="354" t="s">
        <v>410</v>
      </c>
      <c r="E716" s="354"/>
      <c r="F716" s="354"/>
      <c r="G716" s="354">
        <v>4</v>
      </c>
      <c r="H716" s="354"/>
      <c r="I716" s="355"/>
      <c r="J716" s="354">
        <f t="shared" si="105"/>
        <v>4</v>
      </c>
      <c r="K716" s="356">
        <f t="shared" si="106"/>
        <v>0</v>
      </c>
      <c r="L716" s="353"/>
      <c r="M716" s="319"/>
      <c r="N716" s="319"/>
      <c r="O716" s="319"/>
      <c r="P716" s="349"/>
      <c r="Q716" s="219"/>
      <c r="R716" s="214"/>
      <c r="S716" s="298"/>
      <c r="T716" s="299"/>
      <c r="U716" s="299"/>
      <c r="V716" s="299"/>
      <c r="W716" s="299"/>
      <c r="X716" s="299"/>
      <c r="Y716" s="299"/>
      <c r="Z716" s="299"/>
      <c r="AA716" s="299"/>
      <c r="AB716" s="300"/>
    </row>
    <row r="717" spans="2:28" customFormat="1" ht="15" customHeight="1" x14ac:dyDescent="0.3">
      <c r="B717" s="270"/>
      <c r="C717" s="269"/>
      <c r="D717" s="354" t="s">
        <v>837</v>
      </c>
      <c r="E717" s="354"/>
      <c r="F717" s="354"/>
      <c r="G717" s="354">
        <v>1</v>
      </c>
      <c r="H717" s="354"/>
      <c r="I717" s="355"/>
      <c r="J717" s="354">
        <f t="shared" si="105"/>
        <v>1</v>
      </c>
      <c r="K717" s="356">
        <f t="shared" si="106"/>
        <v>0</v>
      </c>
      <c r="L717" s="353"/>
      <c r="M717" s="319"/>
      <c r="N717" s="319"/>
      <c r="O717" s="319"/>
      <c r="P717" s="349"/>
      <c r="Q717" s="219"/>
      <c r="R717" s="214"/>
      <c r="S717" s="298"/>
      <c r="T717" s="299"/>
      <c r="U717" s="299"/>
      <c r="V717" s="299"/>
      <c r="W717" s="299"/>
      <c r="X717" s="299"/>
      <c r="Y717" s="299"/>
      <c r="Z717" s="299"/>
      <c r="AA717" s="299"/>
      <c r="AB717" s="300"/>
    </row>
    <row r="718" spans="2:28" customFormat="1" ht="15" customHeight="1" x14ac:dyDescent="0.3">
      <c r="B718" s="270"/>
      <c r="C718" s="269"/>
      <c r="D718" s="354" t="s">
        <v>644</v>
      </c>
      <c r="E718" s="354"/>
      <c r="F718" s="354"/>
      <c r="G718" s="354">
        <v>1</v>
      </c>
      <c r="H718" s="354"/>
      <c r="I718" s="355"/>
      <c r="J718" s="354">
        <f t="shared" si="105"/>
        <v>1</v>
      </c>
      <c r="K718" s="356">
        <f t="shared" si="106"/>
        <v>0</v>
      </c>
      <c r="L718" s="353"/>
      <c r="M718" s="319"/>
      <c r="N718" s="319"/>
      <c r="O718" s="319"/>
      <c r="P718" s="349"/>
      <c r="Q718" s="219"/>
      <c r="R718" s="214"/>
      <c r="S718" s="298"/>
      <c r="T718" s="299"/>
      <c r="U718" s="299"/>
      <c r="V718" s="299"/>
      <c r="W718" s="299"/>
      <c r="X718" s="299"/>
      <c r="Y718" s="299"/>
      <c r="Z718" s="299"/>
      <c r="AA718" s="299"/>
      <c r="AB718" s="300"/>
    </row>
    <row r="719" spans="2:28" customFormat="1" ht="15" customHeight="1" x14ac:dyDescent="0.3">
      <c r="B719" s="270"/>
      <c r="C719" s="269"/>
      <c r="D719" s="354" t="s">
        <v>99</v>
      </c>
      <c r="E719" s="353"/>
      <c r="F719" s="354"/>
      <c r="G719" s="354">
        <v>5</v>
      </c>
      <c r="H719" s="353"/>
      <c r="I719" s="355"/>
      <c r="J719" s="354">
        <f t="shared" si="105"/>
        <v>5</v>
      </c>
      <c r="K719" s="356">
        <f t="shared" si="106"/>
        <v>0</v>
      </c>
      <c r="L719" s="353"/>
      <c r="M719" s="319"/>
      <c r="N719" s="319"/>
      <c r="O719" s="319"/>
      <c r="P719" s="349"/>
      <c r="Q719" s="219"/>
      <c r="R719" s="214"/>
      <c r="S719" s="298"/>
      <c r="T719" s="299"/>
      <c r="U719" s="299"/>
      <c r="V719" s="299"/>
      <c r="W719" s="299"/>
      <c r="X719" s="299"/>
      <c r="Y719" s="299"/>
      <c r="Z719" s="299"/>
      <c r="AA719" s="299"/>
      <c r="AB719" s="300"/>
    </row>
    <row r="720" spans="2:28" customFormat="1" ht="15" customHeight="1" x14ac:dyDescent="0.3">
      <c r="B720" s="270"/>
      <c r="C720" s="269"/>
      <c r="D720" s="354" t="s">
        <v>829</v>
      </c>
      <c r="E720" s="353"/>
      <c r="F720" s="354"/>
      <c r="G720" s="354"/>
      <c r="H720" s="353"/>
      <c r="I720" s="355">
        <v>1</v>
      </c>
      <c r="J720" s="354">
        <f t="shared" si="105"/>
        <v>1</v>
      </c>
      <c r="K720" s="356">
        <f t="shared" si="106"/>
        <v>0</v>
      </c>
      <c r="L720" s="353"/>
      <c r="M720" s="319"/>
      <c r="N720" s="319"/>
      <c r="O720" s="319"/>
      <c r="P720" s="349"/>
      <c r="Q720" s="219"/>
      <c r="R720" s="214"/>
      <c r="S720" s="298"/>
      <c r="T720" s="299"/>
      <c r="U720" s="299"/>
      <c r="V720" s="299"/>
      <c r="W720" s="299"/>
      <c r="X720" s="299"/>
      <c r="Y720" s="299"/>
      <c r="Z720" s="299"/>
      <c r="AA720" s="299"/>
      <c r="AB720" s="300"/>
    </row>
    <row r="721" spans="2:28" customFormat="1" ht="15" customHeight="1" x14ac:dyDescent="0.3">
      <c r="B721" s="270"/>
      <c r="C721" s="269"/>
      <c r="D721" s="354" t="s">
        <v>723</v>
      </c>
      <c r="E721" s="354"/>
      <c r="F721" s="354"/>
      <c r="G721" s="354">
        <v>1</v>
      </c>
      <c r="H721" s="354"/>
      <c r="I721" s="355"/>
      <c r="J721" s="354">
        <f t="shared" si="105"/>
        <v>1</v>
      </c>
      <c r="K721" s="356">
        <f t="shared" si="106"/>
        <v>0</v>
      </c>
      <c r="L721" s="358">
        <f>SUM(J712:J721)</f>
        <v>27</v>
      </c>
      <c r="M721" s="319"/>
      <c r="N721" s="319"/>
      <c r="O721" s="319"/>
      <c r="P721" s="349"/>
      <c r="Q721" s="219"/>
      <c r="R721" s="214"/>
      <c r="S721" s="298"/>
      <c r="T721" s="299"/>
      <c r="U721" s="299"/>
      <c r="V721" s="299"/>
      <c r="W721" s="299"/>
      <c r="X721" s="299"/>
      <c r="Y721" s="299"/>
      <c r="Z721" s="299"/>
      <c r="AA721" s="299"/>
      <c r="AB721" s="300"/>
    </row>
    <row r="722" spans="2:28" customFormat="1" ht="15" customHeight="1" x14ac:dyDescent="0.3">
      <c r="B722" s="270"/>
      <c r="C722" s="269"/>
      <c r="D722" s="354" t="s">
        <v>414</v>
      </c>
      <c r="E722" s="354">
        <v>1</v>
      </c>
      <c r="F722" s="354"/>
      <c r="G722" s="354">
        <v>1</v>
      </c>
      <c r="H722" s="354"/>
      <c r="I722" s="355"/>
      <c r="J722" s="354">
        <f t="shared" si="105"/>
        <v>2</v>
      </c>
      <c r="K722" s="356">
        <f t="shared" si="106"/>
        <v>0.5</v>
      </c>
      <c r="L722" s="353"/>
      <c r="M722" s="319"/>
      <c r="N722" s="319"/>
      <c r="O722" s="319"/>
      <c r="P722" s="349"/>
      <c r="Q722" s="219"/>
      <c r="R722" s="214"/>
      <c r="S722" s="298"/>
      <c r="T722" s="299"/>
      <c r="U722" s="299"/>
      <c r="V722" s="299"/>
      <c r="W722" s="299"/>
      <c r="X722" s="299"/>
      <c r="Y722" s="299"/>
      <c r="Z722" s="299"/>
      <c r="AA722" s="299"/>
      <c r="AB722" s="300"/>
    </row>
    <row r="723" spans="2:28" customFormat="1" ht="15" customHeight="1" x14ac:dyDescent="0.3">
      <c r="B723" s="270"/>
      <c r="C723" s="269"/>
      <c r="D723" s="354" t="s">
        <v>443</v>
      </c>
      <c r="E723" s="354"/>
      <c r="F723" s="354"/>
      <c r="G723" s="354">
        <v>2</v>
      </c>
      <c r="H723" s="354"/>
      <c r="I723" s="355"/>
      <c r="J723" s="354">
        <f t="shared" si="105"/>
        <v>2</v>
      </c>
      <c r="K723" s="356">
        <f t="shared" si="106"/>
        <v>0</v>
      </c>
      <c r="L723" s="358"/>
      <c r="M723" s="319"/>
      <c r="N723" s="319"/>
      <c r="O723" s="319"/>
      <c r="P723" s="349"/>
      <c r="Q723" s="219"/>
      <c r="R723" s="214"/>
      <c r="S723" s="298"/>
      <c r="T723" s="299"/>
      <c r="U723" s="299"/>
      <c r="V723" s="299"/>
      <c r="W723" s="299"/>
      <c r="X723" s="299"/>
      <c r="Y723" s="299"/>
      <c r="Z723" s="299"/>
      <c r="AA723" s="299"/>
      <c r="AB723" s="300"/>
    </row>
    <row r="724" spans="2:28" customFormat="1" ht="15" customHeight="1" x14ac:dyDescent="0.3">
      <c r="B724" s="270"/>
      <c r="C724" s="269"/>
      <c r="D724" s="354" t="s">
        <v>792</v>
      </c>
      <c r="E724" s="354"/>
      <c r="F724" s="354"/>
      <c r="G724" s="354">
        <v>1</v>
      </c>
      <c r="H724" s="354"/>
      <c r="I724" s="355"/>
      <c r="J724" s="354">
        <f t="shared" si="105"/>
        <v>1</v>
      </c>
      <c r="K724" s="356">
        <f t="shared" si="106"/>
        <v>0</v>
      </c>
      <c r="L724" s="358"/>
      <c r="M724" s="319"/>
      <c r="N724" s="319"/>
      <c r="O724" s="319"/>
      <c r="P724" s="349"/>
      <c r="Q724" s="219"/>
      <c r="R724" s="214"/>
      <c r="S724" s="298"/>
      <c r="T724" s="299"/>
      <c r="U724" s="299"/>
      <c r="V724" s="299"/>
      <c r="W724" s="299"/>
      <c r="X724" s="299"/>
      <c r="Y724" s="299"/>
      <c r="Z724" s="299"/>
      <c r="AA724" s="299"/>
      <c r="AB724" s="300"/>
    </row>
    <row r="725" spans="2:28" customFormat="1" ht="15" customHeight="1" x14ac:dyDescent="0.3">
      <c r="B725" s="270"/>
      <c r="C725" s="269"/>
      <c r="D725" s="354" t="s">
        <v>644</v>
      </c>
      <c r="E725" s="354"/>
      <c r="F725" s="354"/>
      <c r="G725" s="354">
        <v>1</v>
      </c>
      <c r="H725" s="354"/>
      <c r="I725" s="355"/>
      <c r="J725" s="354">
        <f t="shared" si="105"/>
        <v>1</v>
      </c>
      <c r="K725" s="356">
        <f t="shared" si="106"/>
        <v>0</v>
      </c>
      <c r="L725" s="358">
        <f>SUM(J722:J725)</f>
        <v>6</v>
      </c>
      <c r="M725" s="319"/>
      <c r="N725" s="319"/>
      <c r="O725" s="319"/>
      <c r="P725" s="349"/>
      <c r="Q725" s="219"/>
      <c r="R725" s="214"/>
      <c r="S725" s="298"/>
      <c r="T725" s="299"/>
      <c r="U725" s="299"/>
      <c r="V725" s="299"/>
      <c r="W725" s="299"/>
      <c r="X725" s="299"/>
      <c r="Y725" s="299"/>
      <c r="Z725" s="299"/>
      <c r="AA725" s="299"/>
      <c r="AB725" s="300"/>
    </row>
    <row r="726" spans="2:28" customFormat="1" ht="15" customHeight="1" x14ac:dyDescent="0.3">
      <c r="B726" s="270"/>
      <c r="C726" s="269"/>
      <c r="D726" s="354" t="s">
        <v>1284</v>
      </c>
      <c r="E726" s="354">
        <v>4</v>
      </c>
      <c r="F726" s="354">
        <v>2</v>
      </c>
      <c r="G726" s="354">
        <v>20</v>
      </c>
      <c r="H726" s="354">
        <v>1</v>
      </c>
      <c r="I726" s="355"/>
      <c r="J726" s="354">
        <f t="shared" si="105"/>
        <v>27</v>
      </c>
      <c r="K726" s="356">
        <f t="shared" si="106"/>
        <v>0.14814814814814814</v>
      </c>
      <c r="L726" s="358"/>
      <c r="M726" s="319"/>
      <c r="N726" s="319"/>
      <c r="O726" s="319"/>
      <c r="P726" s="349"/>
      <c r="Q726" s="219"/>
      <c r="R726" s="214"/>
      <c r="S726" s="298"/>
      <c r="T726" s="299"/>
      <c r="U726" s="299"/>
      <c r="V726" s="299"/>
      <c r="W726" s="299"/>
      <c r="X726" s="299"/>
      <c r="Y726" s="299"/>
      <c r="Z726" s="299"/>
      <c r="AA726" s="299"/>
      <c r="AB726" s="300"/>
    </row>
    <row r="727" spans="2:28" customFormat="1" ht="15" customHeight="1" x14ac:dyDescent="0.3">
      <c r="B727" s="270"/>
      <c r="C727" s="269"/>
      <c r="D727" s="354" t="s">
        <v>826</v>
      </c>
      <c r="E727" s="354"/>
      <c r="F727" s="354"/>
      <c r="G727" s="354"/>
      <c r="H727" s="354"/>
      <c r="I727" s="355">
        <v>2</v>
      </c>
      <c r="J727" s="354">
        <f t="shared" si="105"/>
        <v>2</v>
      </c>
      <c r="K727" s="356">
        <f t="shared" si="106"/>
        <v>0</v>
      </c>
      <c r="L727" s="358">
        <f>SUM(J726:J727)</f>
        <v>29</v>
      </c>
      <c r="M727" s="319"/>
      <c r="N727" s="319"/>
      <c r="O727" s="319"/>
      <c r="P727" s="349"/>
      <c r="Q727" s="219"/>
      <c r="R727" s="214"/>
      <c r="S727" s="298"/>
      <c r="T727" s="299"/>
      <c r="U727" s="299"/>
      <c r="V727" s="299"/>
      <c r="W727" s="299"/>
      <c r="X727" s="299"/>
      <c r="Y727" s="299"/>
      <c r="Z727" s="299"/>
      <c r="AA727" s="299"/>
      <c r="AB727" s="300"/>
    </row>
    <row r="728" spans="2:28" customFormat="1" ht="15" customHeight="1" x14ac:dyDescent="0.3">
      <c r="B728" s="270"/>
      <c r="C728" s="269"/>
      <c r="D728" s="354" t="s">
        <v>208</v>
      </c>
      <c r="E728" s="354"/>
      <c r="F728" s="354">
        <v>1</v>
      </c>
      <c r="G728" s="354">
        <v>11</v>
      </c>
      <c r="H728" s="354"/>
      <c r="I728" s="355">
        <v>1</v>
      </c>
      <c r="J728" s="354">
        <f t="shared" si="105"/>
        <v>13</v>
      </c>
      <c r="K728" s="356">
        <f t="shared" si="106"/>
        <v>0</v>
      </c>
      <c r="L728" s="358">
        <f>J728</f>
        <v>13</v>
      </c>
      <c r="M728" s="319"/>
      <c r="N728" s="319"/>
      <c r="O728" s="319"/>
      <c r="P728" s="349"/>
      <c r="Q728" s="219"/>
      <c r="R728" s="214"/>
      <c r="S728" s="298"/>
      <c r="T728" s="299"/>
      <c r="U728" s="299"/>
      <c r="V728" s="299"/>
      <c r="W728" s="299"/>
      <c r="X728" s="299"/>
      <c r="Y728" s="299"/>
      <c r="Z728" s="299"/>
      <c r="AA728" s="299"/>
      <c r="AB728" s="300"/>
    </row>
    <row r="729" spans="2:28" customFormat="1" ht="15" customHeight="1" x14ac:dyDescent="0.3">
      <c r="B729" s="270"/>
      <c r="C729" s="269"/>
      <c r="D729" s="354" t="s">
        <v>129</v>
      </c>
      <c r="E729" s="354">
        <v>3</v>
      </c>
      <c r="F729" s="354">
        <v>7</v>
      </c>
      <c r="G729" s="354">
        <v>11</v>
      </c>
      <c r="H729" s="354"/>
      <c r="I729" s="355">
        <v>1</v>
      </c>
      <c r="J729" s="354">
        <f t="shared" si="105"/>
        <v>22</v>
      </c>
      <c r="K729" s="356">
        <f t="shared" si="106"/>
        <v>0.13636363636363635</v>
      </c>
      <c r="L729" s="358">
        <v>22</v>
      </c>
      <c r="M729" s="319"/>
      <c r="N729" s="319"/>
      <c r="O729" s="319"/>
      <c r="P729" s="349"/>
      <c r="Q729" s="219"/>
      <c r="R729" s="214"/>
      <c r="S729" s="298"/>
      <c r="T729" s="299"/>
      <c r="U729" s="299"/>
      <c r="V729" s="299"/>
      <c r="W729" s="299"/>
      <c r="X729" s="299"/>
      <c r="Y729" s="299"/>
      <c r="Z729" s="299"/>
      <c r="AA729" s="299"/>
      <c r="AB729" s="300"/>
    </row>
    <row r="730" spans="2:28" customFormat="1" ht="15" customHeight="1" x14ac:dyDescent="0.3">
      <c r="B730" s="270"/>
      <c r="C730" s="269"/>
      <c r="D730" s="354" t="s">
        <v>766</v>
      </c>
      <c r="E730" s="354"/>
      <c r="F730" s="354"/>
      <c r="G730" s="354">
        <v>3</v>
      </c>
      <c r="H730" s="354"/>
      <c r="I730" s="355"/>
      <c r="J730" s="354">
        <f t="shared" si="105"/>
        <v>3</v>
      </c>
      <c r="K730" s="356">
        <f t="shared" si="106"/>
        <v>0</v>
      </c>
      <c r="L730" s="358">
        <v>3</v>
      </c>
      <c r="M730" s="319"/>
      <c r="N730" s="319"/>
      <c r="O730" s="319"/>
      <c r="P730" s="349"/>
      <c r="Q730" s="219"/>
      <c r="R730" s="214"/>
      <c r="S730" s="298"/>
      <c r="T730" s="299"/>
      <c r="U730" s="299"/>
      <c r="V730" s="299"/>
      <c r="W730" s="299"/>
      <c r="X730" s="299"/>
      <c r="Y730" s="299"/>
      <c r="Z730" s="299"/>
      <c r="AA730" s="299"/>
      <c r="AB730" s="300"/>
    </row>
    <row r="731" spans="2:28" customFormat="1" ht="15" customHeight="1" x14ac:dyDescent="0.3">
      <c r="B731" s="270"/>
      <c r="C731" s="269"/>
      <c r="D731" s="354"/>
      <c r="E731" s="354">
        <f>SUM(E700:E730)</f>
        <v>37</v>
      </c>
      <c r="F731" s="354">
        <f>SUM(F700:F730)</f>
        <v>41</v>
      </c>
      <c r="G731" s="354">
        <f>SUM(G700:G730)</f>
        <v>161</v>
      </c>
      <c r="H731" s="354">
        <f>SUM(H700:H730)</f>
        <v>8</v>
      </c>
      <c r="I731" s="354">
        <f>SUM(I700:I730)</f>
        <v>5</v>
      </c>
      <c r="J731" s="354">
        <f t="shared" si="105"/>
        <v>252</v>
      </c>
      <c r="K731" s="356">
        <f t="shared" si="106"/>
        <v>0.14682539682539683</v>
      </c>
      <c r="L731" s="358">
        <f>SUM(L698:L730)</f>
        <v>252</v>
      </c>
      <c r="M731" s="319"/>
      <c r="N731" s="319"/>
      <c r="O731" s="319"/>
      <c r="P731" s="349"/>
      <c r="Q731" s="219"/>
      <c r="R731" s="214"/>
      <c r="S731" s="298"/>
      <c r="T731" s="299"/>
      <c r="U731" s="299"/>
      <c r="V731" s="299"/>
      <c r="W731" s="299"/>
      <c r="X731" s="299"/>
      <c r="Y731" s="299"/>
      <c r="Z731" s="299"/>
      <c r="AA731" s="299"/>
      <c r="AB731" s="300"/>
    </row>
    <row r="732" spans="2:28" customFormat="1" ht="15" customHeight="1" x14ac:dyDescent="0.3">
      <c r="B732" s="270"/>
      <c r="C732" s="269"/>
      <c r="D732" s="353"/>
      <c r="E732" s="354"/>
      <c r="F732" s="354"/>
      <c r="G732" s="354"/>
      <c r="H732" s="354"/>
      <c r="I732" s="354"/>
      <c r="J732" s="353"/>
      <c r="K732" s="353"/>
      <c r="L732" s="358"/>
      <c r="M732" s="319"/>
      <c r="N732" s="319"/>
      <c r="O732" s="319"/>
      <c r="P732" s="349"/>
      <c r="Q732" s="219"/>
      <c r="R732" s="214"/>
      <c r="S732" s="298"/>
      <c r="T732" s="299"/>
      <c r="U732" s="299"/>
      <c r="V732" s="299"/>
      <c r="W732" s="299"/>
      <c r="X732" s="299"/>
      <c r="Y732" s="299"/>
      <c r="Z732" s="299"/>
      <c r="AA732" s="299"/>
      <c r="AB732" s="300"/>
    </row>
    <row r="733" spans="2:28" customFormat="1" ht="15" customHeight="1" x14ac:dyDescent="0.3">
      <c r="B733" s="270"/>
      <c r="C733" s="269"/>
      <c r="D733" s="353"/>
      <c r="E733" s="354">
        <v>1</v>
      </c>
      <c r="F733" s="354">
        <v>2</v>
      </c>
      <c r="G733" s="354">
        <v>13</v>
      </c>
      <c r="H733" s="354"/>
      <c r="I733" s="354"/>
      <c r="J733" s="354">
        <f>SUM(E733:I733)</f>
        <v>16</v>
      </c>
      <c r="K733" s="353"/>
      <c r="L733" s="358">
        <f>L731+F733+G733+E733</f>
        <v>268</v>
      </c>
      <c r="M733" s="319"/>
      <c r="N733" s="319"/>
      <c r="O733" s="319"/>
      <c r="P733" s="349"/>
      <c r="Q733" s="219"/>
      <c r="R733" s="214"/>
      <c r="S733" s="298"/>
      <c r="T733" s="299"/>
      <c r="U733" s="299"/>
      <c r="V733" s="299"/>
      <c r="W733" s="299"/>
      <c r="X733" s="299"/>
      <c r="Y733" s="299"/>
      <c r="Z733" s="299"/>
      <c r="AA733" s="299"/>
      <c r="AB733" s="300"/>
    </row>
    <row r="734" spans="2:28" customFormat="1" ht="15" customHeight="1" x14ac:dyDescent="0.3">
      <c r="B734" s="270"/>
      <c r="C734" s="269"/>
      <c r="D734" s="319"/>
      <c r="E734" s="319"/>
      <c r="F734" s="319"/>
      <c r="G734" s="319"/>
      <c r="H734" s="319"/>
      <c r="I734" s="348"/>
      <c r="J734" s="348"/>
      <c r="K734" s="320"/>
      <c r="L734" s="348"/>
      <c r="M734" s="319"/>
      <c r="N734" s="319"/>
      <c r="O734" s="319"/>
      <c r="P734" s="349"/>
      <c r="Q734" s="219"/>
      <c r="R734" s="214"/>
      <c r="S734" s="298"/>
      <c r="T734" s="299"/>
      <c r="U734" s="299"/>
      <c r="V734" s="299"/>
      <c r="W734" s="299"/>
      <c r="X734" s="299"/>
      <c r="Y734" s="299"/>
      <c r="Z734" s="299"/>
      <c r="AA734" s="299"/>
      <c r="AB734" s="300"/>
    </row>
    <row r="735" spans="2:28" customFormat="1" ht="15" customHeight="1" x14ac:dyDescent="0.3">
      <c r="B735" s="270"/>
      <c r="C735" s="269"/>
      <c r="D735" s="319"/>
      <c r="E735" s="319"/>
      <c r="F735" s="319"/>
      <c r="G735" s="319"/>
      <c r="H735" s="319"/>
      <c r="I735" s="348"/>
      <c r="J735" s="348"/>
      <c r="K735" s="320"/>
      <c r="L735" s="348"/>
      <c r="M735" s="319"/>
      <c r="N735" s="319"/>
      <c r="O735" s="319"/>
      <c r="P735" s="349"/>
      <c r="Q735" s="219"/>
      <c r="R735" s="214"/>
      <c r="S735" s="298"/>
      <c r="T735" s="299"/>
      <c r="U735" s="299"/>
      <c r="V735" s="299"/>
      <c r="W735" s="299"/>
      <c r="X735" s="299"/>
      <c r="Y735" s="299"/>
      <c r="Z735" s="299"/>
      <c r="AA735" s="299"/>
      <c r="AB735" s="300"/>
    </row>
    <row r="736" spans="2:28" customFormat="1" ht="15" customHeight="1" x14ac:dyDescent="0.3">
      <c r="B736" s="270"/>
      <c r="C736" s="269"/>
      <c r="D736" s="319"/>
      <c r="E736" s="319"/>
      <c r="F736" s="319"/>
      <c r="G736" s="319"/>
      <c r="H736" s="319"/>
      <c r="I736" s="348"/>
      <c r="J736" s="348"/>
      <c r="K736" s="320"/>
      <c r="L736" s="348"/>
      <c r="M736" s="319"/>
      <c r="N736" s="319"/>
      <c r="O736" s="319"/>
      <c r="P736" s="349"/>
      <c r="Q736" s="219"/>
      <c r="R736" s="214"/>
      <c r="S736" s="298"/>
      <c r="T736" s="299"/>
      <c r="U736" s="299"/>
      <c r="V736" s="299"/>
      <c r="W736" s="299"/>
      <c r="X736" s="299"/>
      <c r="Y736" s="299"/>
      <c r="Z736" s="299"/>
      <c r="AA736" s="299"/>
      <c r="AB736" s="300"/>
    </row>
    <row r="737" spans="2:28" customFormat="1" ht="15" customHeight="1" x14ac:dyDescent="0.3">
      <c r="B737" s="270"/>
      <c r="C737" s="269"/>
      <c r="D737" s="319"/>
      <c r="E737" s="319"/>
      <c r="F737" s="319"/>
      <c r="G737" s="319"/>
      <c r="H737" s="319"/>
      <c r="I737" s="348"/>
      <c r="J737" s="348"/>
      <c r="K737" s="320"/>
      <c r="L737" s="348"/>
      <c r="M737" s="319"/>
      <c r="N737" s="319"/>
      <c r="O737" s="319"/>
      <c r="P737" s="349"/>
      <c r="Q737" s="219"/>
      <c r="R737" s="214"/>
      <c r="S737" s="298"/>
      <c r="T737" s="299"/>
      <c r="U737" s="299"/>
      <c r="V737" s="299"/>
      <c r="W737" s="299"/>
      <c r="X737" s="299"/>
      <c r="Y737" s="299"/>
      <c r="Z737" s="299"/>
      <c r="AA737" s="299"/>
      <c r="AB737" s="300"/>
    </row>
    <row r="738" spans="2:28" customFormat="1" ht="15" customHeight="1" x14ac:dyDescent="0.3">
      <c r="B738" s="270"/>
      <c r="C738" s="269"/>
      <c r="D738" s="319"/>
      <c r="E738" s="319"/>
      <c r="F738" s="319"/>
      <c r="G738" s="319"/>
      <c r="H738" s="319"/>
      <c r="I738" s="348"/>
      <c r="J738" s="348"/>
      <c r="K738" s="320"/>
      <c r="L738" s="348"/>
      <c r="M738" s="319"/>
      <c r="N738" s="319"/>
      <c r="O738" s="319"/>
      <c r="P738" s="349"/>
      <c r="Q738" s="219"/>
      <c r="R738" s="214"/>
      <c r="S738" s="298"/>
      <c r="T738" s="299"/>
      <c r="U738" s="299"/>
      <c r="V738" s="299"/>
      <c r="W738" s="299"/>
      <c r="X738" s="299"/>
      <c r="Y738" s="299"/>
      <c r="Z738" s="299"/>
      <c r="AA738" s="299"/>
      <c r="AB738" s="300"/>
    </row>
    <row r="739" spans="2:28" customFormat="1" ht="15" customHeight="1" x14ac:dyDescent="0.3">
      <c r="B739" s="270"/>
      <c r="C739" s="269"/>
      <c r="D739" s="319"/>
      <c r="E739" s="319"/>
      <c r="F739" s="319"/>
      <c r="G739" s="319"/>
      <c r="H739" s="319"/>
      <c r="I739" s="348"/>
      <c r="J739" s="348"/>
      <c r="K739" s="320"/>
      <c r="L739" s="348"/>
      <c r="M739" s="319"/>
      <c r="N739" s="319"/>
      <c r="O739" s="319"/>
      <c r="P739" s="349"/>
      <c r="Q739" s="219"/>
      <c r="R739" s="214"/>
      <c r="S739" s="298"/>
      <c r="T739" s="299"/>
      <c r="U739" s="299"/>
      <c r="V739" s="299"/>
      <c r="W739" s="299"/>
      <c r="X739" s="299"/>
      <c r="Y739" s="299"/>
      <c r="Z739" s="299"/>
      <c r="AA739" s="299"/>
      <c r="AB739" s="300"/>
    </row>
    <row r="740" spans="2:28" customFormat="1" ht="15" customHeight="1" x14ac:dyDescent="0.3">
      <c r="B740" s="270"/>
      <c r="C740" s="269"/>
      <c r="D740" s="319"/>
      <c r="E740" s="319"/>
      <c r="F740" s="319"/>
      <c r="G740" s="319"/>
      <c r="H740" s="319"/>
      <c r="I740" s="348"/>
      <c r="J740" s="348"/>
      <c r="K740" s="320"/>
      <c r="L740" s="348"/>
      <c r="M740" s="319"/>
      <c r="N740" s="319"/>
      <c r="O740" s="319"/>
      <c r="P740" s="349"/>
      <c r="Q740" s="219"/>
      <c r="R740" s="214"/>
      <c r="S740" s="298"/>
      <c r="T740" s="299"/>
      <c r="U740" s="299"/>
      <c r="V740" s="299"/>
      <c r="W740" s="299"/>
      <c r="X740" s="299"/>
      <c r="Y740" s="299"/>
      <c r="Z740" s="299"/>
      <c r="AA740" s="299"/>
      <c r="AB740" s="300"/>
    </row>
    <row r="741" spans="2:28" customFormat="1" ht="15" customHeight="1" x14ac:dyDescent="0.3">
      <c r="B741" s="270"/>
      <c r="C741" s="269"/>
      <c r="D741" s="319"/>
      <c r="E741" s="319"/>
      <c r="F741" s="319"/>
      <c r="G741" s="319"/>
      <c r="H741" s="319"/>
      <c r="I741" s="348"/>
      <c r="J741" s="348"/>
      <c r="K741" s="320"/>
      <c r="L741" s="348"/>
      <c r="M741" s="319"/>
      <c r="N741" s="319"/>
      <c r="O741" s="319"/>
      <c r="P741" s="349"/>
      <c r="Q741" s="219"/>
      <c r="R741" s="214"/>
      <c r="S741" s="298"/>
      <c r="T741" s="299"/>
      <c r="U741" s="299"/>
      <c r="V741" s="299"/>
      <c r="W741" s="299"/>
      <c r="X741" s="299"/>
      <c r="Y741" s="299"/>
      <c r="Z741" s="299"/>
      <c r="AA741" s="299"/>
      <c r="AB741" s="300"/>
    </row>
    <row r="742" spans="2:28" customFormat="1" ht="15" customHeight="1" x14ac:dyDescent="0.3">
      <c r="B742" s="270"/>
      <c r="C742" s="269"/>
      <c r="D742" s="319"/>
      <c r="E742" s="319"/>
      <c r="F742" s="319"/>
      <c r="G742" s="319"/>
      <c r="H742" s="319"/>
      <c r="I742" s="348"/>
      <c r="J742" s="348"/>
      <c r="K742" s="320"/>
      <c r="L742" s="348"/>
      <c r="M742" s="319"/>
      <c r="N742" s="319"/>
      <c r="O742" s="319"/>
      <c r="P742" s="349"/>
      <c r="Q742" s="219"/>
      <c r="R742" s="214"/>
      <c r="S742" s="298"/>
      <c r="T742" s="299"/>
      <c r="U742" s="299"/>
      <c r="V742" s="299"/>
      <c r="W742" s="299"/>
      <c r="X742" s="299"/>
      <c r="Y742" s="299"/>
      <c r="Z742" s="299"/>
      <c r="AA742" s="299"/>
      <c r="AB742" s="300"/>
    </row>
    <row r="743" spans="2:28" customFormat="1" ht="15" customHeight="1" x14ac:dyDescent="0.3">
      <c r="B743" s="270"/>
      <c r="C743" s="269"/>
      <c r="D743" s="319"/>
      <c r="E743" s="319"/>
      <c r="F743" s="319"/>
      <c r="G743" s="319"/>
      <c r="H743" s="319"/>
      <c r="I743" s="348"/>
      <c r="J743" s="348"/>
      <c r="K743" s="320"/>
      <c r="L743" s="348"/>
      <c r="M743" s="319"/>
      <c r="N743" s="319"/>
      <c r="O743" s="319"/>
      <c r="P743" s="349"/>
      <c r="Q743" s="219"/>
      <c r="R743" s="214"/>
      <c r="S743" s="298"/>
      <c r="T743" s="299"/>
      <c r="U743" s="299"/>
      <c r="V743" s="299"/>
      <c r="W743" s="299"/>
      <c r="X743" s="299"/>
      <c r="Y743" s="299"/>
      <c r="Z743" s="299"/>
      <c r="AA743" s="299"/>
      <c r="AB743" s="300"/>
    </row>
    <row r="744" spans="2:28" customFormat="1" ht="15" customHeight="1" x14ac:dyDescent="0.3">
      <c r="B744" s="270"/>
      <c r="C744" s="269"/>
      <c r="D744" s="319"/>
      <c r="E744" s="319"/>
      <c r="F744" s="319"/>
      <c r="G744" s="319"/>
      <c r="H744" s="319"/>
      <c r="I744" s="348"/>
      <c r="J744" s="348"/>
      <c r="K744" s="320"/>
      <c r="L744" s="348"/>
      <c r="M744" s="319"/>
      <c r="N744" s="319"/>
      <c r="O744" s="319"/>
      <c r="P744" s="349"/>
      <c r="Q744" s="219"/>
      <c r="R744" s="214"/>
      <c r="S744" s="298"/>
      <c r="T744" s="299"/>
      <c r="U744" s="299"/>
      <c r="V744" s="299"/>
      <c r="W744" s="299"/>
      <c r="X744" s="299"/>
      <c r="Y744" s="299"/>
      <c r="Z744" s="299"/>
      <c r="AA744" s="299"/>
      <c r="AB744" s="300"/>
    </row>
    <row r="745" spans="2:28" customFormat="1" ht="15" customHeight="1" x14ac:dyDescent="0.3">
      <c r="B745" s="270"/>
      <c r="C745" s="269"/>
      <c r="D745" s="319"/>
      <c r="E745" s="319"/>
      <c r="F745" s="319"/>
      <c r="G745" s="319"/>
      <c r="H745" s="319"/>
      <c r="I745" s="348"/>
      <c r="J745" s="348"/>
      <c r="K745" s="320"/>
      <c r="L745" s="348"/>
      <c r="M745" s="319"/>
      <c r="N745" s="319"/>
      <c r="O745" s="319"/>
      <c r="P745" s="349"/>
      <c r="Q745" s="219"/>
      <c r="R745" s="214"/>
      <c r="S745" s="298"/>
      <c r="T745" s="299"/>
      <c r="U745" s="299"/>
      <c r="V745" s="299"/>
      <c r="W745" s="299"/>
      <c r="X745" s="299"/>
      <c r="Y745" s="299"/>
      <c r="Z745" s="299"/>
      <c r="AA745" s="299"/>
      <c r="AB745" s="300"/>
    </row>
    <row r="746" spans="2:28" customFormat="1" ht="15" customHeight="1" x14ac:dyDescent="0.3">
      <c r="B746" s="270"/>
      <c r="C746" s="269"/>
      <c r="D746" s="319"/>
      <c r="E746" s="319"/>
      <c r="F746" s="319"/>
      <c r="G746" s="319"/>
      <c r="H746" s="319"/>
      <c r="I746" s="348"/>
      <c r="J746" s="348"/>
      <c r="K746" s="320"/>
      <c r="L746" s="348"/>
      <c r="M746" s="319"/>
      <c r="N746" s="319"/>
      <c r="O746" s="319"/>
      <c r="P746" s="349"/>
      <c r="Q746" s="219"/>
      <c r="R746" s="214"/>
      <c r="S746" s="298"/>
      <c r="T746" s="299"/>
      <c r="U746" s="299"/>
      <c r="V746" s="299"/>
      <c r="W746" s="299"/>
      <c r="X746" s="299"/>
      <c r="Y746" s="299"/>
      <c r="Z746" s="299"/>
      <c r="AA746" s="299"/>
      <c r="AB746" s="300"/>
    </row>
    <row r="747" spans="2:28" customFormat="1" ht="15" customHeight="1" x14ac:dyDescent="0.3">
      <c r="B747" s="270"/>
      <c r="C747" s="269"/>
      <c r="D747" s="319"/>
      <c r="E747" s="319"/>
      <c r="F747" s="319"/>
      <c r="G747" s="319"/>
      <c r="H747" s="319"/>
      <c r="I747" s="348"/>
      <c r="J747" s="348"/>
      <c r="K747" s="320"/>
      <c r="L747" s="348"/>
      <c r="M747" s="319"/>
      <c r="N747" s="319"/>
      <c r="O747" s="319"/>
      <c r="P747" s="349"/>
      <c r="Q747" s="219"/>
      <c r="R747" s="214"/>
      <c r="S747" s="298"/>
      <c r="T747" s="299"/>
      <c r="U747" s="299"/>
      <c r="V747" s="299"/>
      <c r="W747" s="299"/>
      <c r="X747" s="299"/>
      <c r="Y747" s="299"/>
      <c r="Z747" s="299"/>
      <c r="AA747" s="299"/>
      <c r="AB747" s="300"/>
    </row>
    <row r="748" spans="2:28" customFormat="1" ht="15" customHeight="1" x14ac:dyDescent="0.3">
      <c r="B748" s="270"/>
      <c r="C748" s="269"/>
      <c r="D748" s="319"/>
      <c r="E748" s="319"/>
      <c r="F748" s="319"/>
      <c r="G748" s="319"/>
      <c r="H748" s="319"/>
      <c r="I748" s="348"/>
      <c r="J748" s="348"/>
      <c r="K748" s="320"/>
      <c r="L748" s="348"/>
      <c r="M748" s="319"/>
      <c r="N748" s="319"/>
      <c r="O748" s="319"/>
      <c r="P748" s="349"/>
      <c r="Q748" s="219"/>
      <c r="R748" s="214"/>
      <c r="S748" s="298"/>
      <c r="T748" s="299"/>
      <c r="U748" s="299"/>
      <c r="V748" s="299"/>
      <c r="W748" s="299"/>
      <c r="X748" s="299"/>
      <c r="Y748" s="299"/>
      <c r="Z748" s="299"/>
      <c r="AA748" s="299"/>
      <c r="AB748" s="300"/>
    </row>
    <row r="749" spans="2:28" customFormat="1" ht="15" customHeight="1" x14ac:dyDescent="0.3">
      <c r="B749" s="270"/>
      <c r="C749" s="269"/>
      <c r="D749" s="319"/>
      <c r="E749" s="319"/>
      <c r="F749" s="319"/>
      <c r="G749" s="319"/>
      <c r="H749" s="319"/>
      <c r="I749" s="348"/>
      <c r="J749" s="348"/>
      <c r="K749" s="320"/>
      <c r="L749" s="348"/>
      <c r="M749" s="319"/>
      <c r="N749" s="319"/>
      <c r="O749" s="319"/>
      <c r="P749" s="349"/>
      <c r="Q749" s="219"/>
      <c r="R749" s="214"/>
      <c r="S749" s="298"/>
      <c r="T749" s="299"/>
      <c r="U749" s="299"/>
      <c r="V749" s="299"/>
      <c r="W749" s="299"/>
      <c r="X749" s="299"/>
      <c r="Y749" s="299"/>
      <c r="Z749" s="299"/>
      <c r="AA749" s="299"/>
      <c r="AB749" s="300"/>
    </row>
    <row r="750" spans="2:28" customFormat="1" ht="15" customHeight="1" x14ac:dyDescent="0.3">
      <c r="B750" s="270"/>
      <c r="C750" s="269"/>
      <c r="D750" s="319"/>
      <c r="E750" s="319"/>
      <c r="F750" s="319"/>
      <c r="G750" s="319"/>
      <c r="H750" s="319"/>
      <c r="I750" s="348"/>
      <c r="J750" s="348"/>
      <c r="K750" s="320"/>
      <c r="L750" s="348"/>
      <c r="M750" s="319"/>
      <c r="N750" s="319"/>
      <c r="O750" s="319"/>
      <c r="P750" s="349"/>
      <c r="Q750" s="219"/>
      <c r="R750" s="214"/>
      <c r="S750" s="298"/>
      <c r="T750" s="299"/>
      <c r="U750" s="299"/>
      <c r="V750" s="299"/>
      <c r="W750" s="299"/>
      <c r="X750" s="299"/>
      <c r="Y750" s="299"/>
      <c r="Z750" s="299"/>
      <c r="AA750" s="299"/>
      <c r="AB750" s="300"/>
    </row>
    <row r="751" spans="2:28" customFormat="1" ht="15" customHeight="1" x14ac:dyDescent="0.3">
      <c r="B751" s="270"/>
      <c r="C751" s="269"/>
      <c r="D751" s="319"/>
      <c r="E751" s="319"/>
      <c r="F751" s="319"/>
      <c r="G751" s="319"/>
      <c r="H751" s="319"/>
      <c r="I751" s="348"/>
      <c r="J751" s="348"/>
      <c r="K751" s="320"/>
      <c r="L751" s="348"/>
      <c r="M751" s="319"/>
      <c r="N751" s="319"/>
      <c r="O751" s="319"/>
      <c r="P751" s="349"/>
      <c r="Q751" s="219"/>
      <c r="R751" s="214"/>
      <c r="S751" s="298"/>
      <c r="T751" s="299"/>
      <c r="U751" s="299"/>
      <c r="V751" s="299"/>
      <c r="W751" s="299"/>
      <c r="X751" s="299"/>
      <c r="Y751" s="299"/>
      <c r="Z751" s="299"/>
      <c r="AA751" s="299"/>
      <c r="AB751" s="300"/>
    </row>
    <row r="752" spans="2:28" customFormat="1" ht="15" customHeight="1" x14ac:dyDescent="0.3">
      <c r="B752" s="270"/>
      <c r="C752" s="269"/>
      <c r="D752" s="319"/>
      <c r="E752" s="319"/>
      <c r="F752" s="319"/>
      <c r="G752" s="319"/>
      <c r="H752" s="319"/>
      <c r="I752" s="348"/>
      <c r="J752" s="348"/>
      <c r="K752" s="320"/>
      <c r="L752" s="348"/>
      <c r="M752" s="319"/>
      <c r="N752" s="319"/>
      <c r="O752" s="319"/>
      <c r="P752" s="349"/>
      <c r="Q752" s="219"/>
      <c r="R752" s="214"/>
      <c r="S752" s="298"/>
      <c r="T752" s="299"/>
      <c r="U752" s="299"/>
      <c r="V752" s="299"/>
      <c r="W752" s="299"/>
      <c r="X752" s="299"/>
      <c r="Y752" s="299"/>
      <c r="Z752" s="299"/>
      <c r="AA752" s="299"/>
      <c r="AB752" s="300"/>
    </row>
    <row r="753" spans="2:28" customFormat="1" ht="15" customHeight="1" x14ac:dyDescent="0.3">
      <c r="B753" s="270"/>
      <c r="C753" s="269"/>
      <c r="D753" s="319"/>
      <c r="E753" s="319"/>
      <c r="F753" s="319"/>
      <c r="G753" s="319"/>
      <c r="H753" s="319"/>
      <c r="I753" s="348"/>
      <c r="J753" s="348"/>
      <c r="K753" s="320"/>
      <c r="L753" s="348"/>
      <c r="M753" s="319"/>
      <c r="N753" s="319"/>
      <c r="O753" s="319"/>
      <c r="P753" s="349"/>
      <c r="Q753" s="219"/>
      <c r="R753" s="214"/>
      <c r="S753" s="298"/>
      <c r="T753" s="299"/>
      <c r="U753" s="299"/>
      <c r="V753" s="299"/>
      <c r="W753" s="299"/>
      <c r="X753" s="299"/>
      <c r="Y753" s="299"/>
      <c r="Z753" s="299"/>
      <c r="AA753" s="299"/>
      <c r="AB753" s="300"/>
    </row>
    <row r="754" spans="2:28" customFormat="1" ht="15" customHeight="1" x14ac:dyDescent="0.3">
      <c r="B754" s="270"/>
      <c r="C754" s="269"/>
      <c r="D754" s="319"/>
      <c r="E754" s="319"/>
      <c r="F754" s="319"/>
      <c r="G754" s="319"/>
      <c r="H754" s="319"/>
      <c r="I754" s="348"/>
      <c r="J754" s="348"/>
      <c r="K754" s="320"/>
      <c r="L754" s="348"/>
      <c r="M754" s="319"/>
      <c r="N754" s="319"/>
      <c r="O754" s="319"/>
      <c r="P754" s="349"/>
      <c r="Q754" s="219"/>
      <c r="R754" s="214"/>
      <c r="S754" s="298"/>
      <c r="T754" s="299"/>
      <c r="U754" s="299"/>
      <c r="V754" s="299"/>
      <c r="W754" s="299"/>
      <c r="X754" s="299"/>
      <c r="Y754" s="299"/>
      <c r="Z754" s="299"/>
      <c r="AA754" s="299"/>
      <c r="AB754" s="300"/>
    </row>
    <row r="755" spans="2:28" customFormat="1" ht="15" customHeight="1" x14ac:dyDescent="0.3">
      <c r="B755" s="270"/>
      <c r="C755" s="269"/>
      <c r="D755" s="319"/>
      <c r="E755" s="319"/>
      <c r="F755" s="319"/>
      <c r="G755" s="319"/>
      <c r="H755" s="319"/>
      <c r="I755" s="348"/>
      <c r="J755" s="348"/>
      <c r="K755" s="320"/>
      <c r="L755" s="348"/>
      <c r="M755" s="319"/>
      <c r="N755" s="319"/>
      <c r="O755" s="319"/>
      <c r="P755" s="349"/>
      <c r="Q755" s="219"/>
      <c r="R755" s="214"/>
      <c r="S755" s="298"/>
      <c r="T755" s="299"/>
      <c r="U755" s="299"/>
      <c r="V755" s="299"/>
      <c r="W755" s="299"/>
      <c r="X755" s="299"/>
      <c r="Y755" s="299"/>
      <c r="Z755" s="299"/>
      <c r="AA755" s="299"/>
      <c r="AB755" s="300"/>
    </row>
    <row r="756" spans="2:28" customFormat="1" ht="15" customHeight="1" x14ac:dyDescent="0.3">
      <c r="B756" s="270"/>
      <c r="C756" s="269"/>
      <c r="D756" s="319"/>
      <c r="E756" s="319"/>
      <c r="F756" s="319"/>
      <c r="G756" s="319"/>
      <c r="H756" s="319"/>
      <c r="I756" s="348"/>
      <c r="J756" s="348"/>
      <c r="K756" s="320"/>
      <c r="L756" s="348"/>
      <c r="M756" s="319"/>
      <c r="N756" s="319"/>
      <c r="O756" s="319"/>
      <c r="P756" s="349"/>
      <c r="Q756" s="219"/>
      <c r="R756" s="214"/>
      <c r="S756" s="298"/>
      <c r="T756" s="299"/>
      <c r="U756" s="299"/>
      <c r="V756" s="299"/>
      <c r="W756" s="299"/>
      <c r="X756" s="299"/>
      <c r="Y756" s="299"/>
      <c r="Z756" s="299"/>
      <c r="AA756" s="299"/>
      <c r="AB756" s="300"/>
    </row>
    <row r="757" spans="2:28" customFormat="1" ht="15" customHeight="1" x14ac:dyDescent="0.3">
      <c r="B757" s="270"/>
      <c r="C757" s="269"/>
      <c r="D757" s="319"/>
      <c r="E757" s="319"/>
      <c r="F757" s="319"/>
      <c r="G757" s="319"/>
      <c r="H757" s="319"/>
      <c r="I757" s="348"/>
      <c r="J757" s="348"/>
      <c r="K757" s="320"/>
      <c r="L757" s="348"/>
      <c r="M757" s="319"/>
      <c r="N757" s="319"/>
      <c r="O757" s="319"/>
      <c r="P757" s="349"/>
      <c r="Q757" s="219"/>
      <c r="R757" s="214"/>
      <c r="S757" s="298"/>
      <c r="T757" s="299"/>
      <c r="U757" s="299"/>
      <c r="V757" s="299"/>
      <c r="W757" s="299"/>
      <c r="X757" s="299"/>
      <c r="Y757" s="299"/>
      <c r="Z757" s="299"/>
      <c r="AA757" s="299"/>
      <c r="AB757" s="300"/>
    </row>
    <row r="758" spans="2:28" customFormat="1" ht="15" customHeight="1" x14ac:dyDescent="0.3">
      <c r="B758" s="270"/>
      <c r="C758" s="269"/>
      <c r="D758" s="319"/>
      <c r="E758" s="319"/>
      <c r="F758" s="319"/>
      <c r="G758" s="319"/>
      <c r="H758" s="319"/>
      <c r="I758" s="348"/>
      <c r="J758" s="348"/>
      <c r="K758" s="320"/>
      <c r="L758" s="348"/>
      <c r="M758" s="319"/>
      <c r="N758" s="319"/>
      <c r="O758" s="319"/>
      <c r="P758" s="349"/>
      <c r="Q758" s="219"/>
      <c r="R758" s="214"/>
      <c r="S758" s="298"/>
      <c r="T758" s="299"/>
      <c r="U758" s="299"/>
      <c r="V758" s="299"/>
      <c r="W758" s="299"/>
      <c r="X758" s="299"/>
      <c r="Y758" s="299"/>
      <c r="Z758" s="299"/>
      <c r="AA758" s="299"/>
      <c r="AB758" s="300"/>
    </row>
    <row r="759" spans="2:28" customFormat="1" ht="15" customHeight="1" x14ac:dyDescent="0.3">
      <c r="B759" s="270"/>
      <c r="C759" s="269"/>
      <c r="D759" s="319"/>
      <c r="E759" s="319"/>
      <c r="F759" s="319"/>
      <c r="G759" s="319"/>
      <c r="H759" s="319"/>
      <c r="I759" s="348"/>
      <c r="J759" s="348"/>
      <c r="K759" s="320"/>
      <c r="L759" s="348"/>
      <c r="M759" s="319"/>
      <c r="N759" s="319"/>
      <c r="O759" s="319"/>
      <c r="P759" s="349"/>
      <c r="Q759" s="219"/>
      <c r="R759" s="214"/>
      <c r="S759" s="298"/>
      <c r="T759" s="299"/>
      <c r="U759" s="299"/>
      <c r="V759" s="299"/>
      <c r="W759" s="299"/>
      <c r="X759" s="299"/>
      <c r="Y759" s="299"/>
      <c r="Z759" s="299"/>
      <c r="AA759" s="299"/>
      <c r="AB759" s="300"/>
    </row>
    <row r="760" spans="2:28" customFormat="1" ht="15" customHeight="1" x14ac:dyDescent="0.3">
      <c r="B760" s="270"/>
      <c r="C760" s="269"/>
      <c r="D760" s="319"/>
      <c r="E760" s="319"/>
      <c r="F760" s="319"/>
      <c r="G760" s="319"/>
      <c r="H760" s="319"/>
      <c r="I760" s="348"/>
      <c r="J760" s="348"/>
      <c r="K760" s="320"/>
      <c r="L760" s="348"/>
      <c r="M760" s="319"/>
      <c r="N760" s="319"/>
      <c r="O760" s="319"/>
      <c r="P760" s="349"/>
      <c r="Q760" s="219"/>
      <c r="R760" s="214"/>
      <c r="S760" s="298"/>
      <c r="T760" s="299"/>
      <c r="U760" s="299"/>
      <c r="V760" s="299"/>
      <c r="W760" s="299"/>
      <c r="X760" s="299"/>
      <c r="Y760" s="299"/>
      <c r="Z760" s="299"/>
      <c r="AA760" s="299"/>
      <c r="AB760" s="300"/>
    </row>
    <row r="761" spans="2:28" customFormat="1" ht="15" customHeight="1" x14ac:dyDescent="0.3">
      <c r="B761" s="270"/>
      <c r="C761" s="269"/>
      <c r="D761" s="319"/>
      <c r="E761" s="319"/>
      <c r="F761" s="319"/>
      <c r="G761" s="319"/>
      <c r="H761" s="319"/>
      <c r="I761" s="348"/>
      <c r="J761" s="348"/>
      <c r="K761" s="320"/>
      <c r="L761" s="348"/>
      <c r="M761" s="319"/>
      <c r="N761" s="319"/>
      <c r="O761" s="319"/>
      <c r="P761" s="349"/>
      <c r="Q761" s="219"/>
      <c r="R761" s="214"/>
      <c r="S761" s="298"/>
      <c r="T761" s="299"/>
      <c r="U761" s="299"/>
      <c r="V761" s="299"/>
      <c r="W761" s="299"/>
      <c r="X761" s="299"/>
      <c r="Y761" s="299"/>
      <c r="Z761" s="299"/>
      <c r="AA761" s="299"/>
      <c r="AB761" s="300"/>
    </row>
    <row r="762" spans="2:28" customFormat="1" ht="15" customHeight="1" x14ac:dyDescent="0.3">
      <c r="B762" s="270"/>
      <c r="C762" s="269"/>
      <c r="D762" s="319"/>
      <c r="E762" s="319"/>
      <c r="F762" s="319"/>
      <c r="G762" s="319"/>
      <c r="H762" s="319"/>
      <c r="I762" s="348"/>
      <c r="J762" s="348"/>
      <c r="K762" s="320"/>
      <c r="L762" s="348"/>
      <c r="M762" s="319"/>
      <c r="N762" s="319"/>
      <c r="O762" s="319"/>
      <c r="P762" s="349"/>
      <c r="Q762" s="219"/>
      <c r="R762" s="214"/>
      <c r="S762" s="298"/>
      <c r="T762" s="299"/>
      <c r="U762" s="299"/>
      <c r="V762" s="299"/>
      <c r="W762" s="299"/>
      <c r="X762" s="299"/>
      <c r="Y762" s="299"/>
      <c r="Z762" s="299"/>
      <c r="AA762" s="299"/>
      <c r="AB762" s="300"/>
    </row>
    <row r="763" spans="2:28" customFormat="1" ht="15" customHeight="1" x14ac:dyDescent="0.3">
      <c r="B763" s="270"/>
      <c r="C763" s="269"/>
      <c r="D763" s="319"/>
      <c r="E763" s="319"/>
      <c r="F763" s="319"/>
      <c r="G763" s="319"/>
      <c r="H763" s="319"/>
      <c r="I763" s="348"/>
      <c r="J763" s="348"/>
      <c r="K763" s="320"/>
      <c r="L763" s="348"/>
      <c r="M763" s="319"/>
      <c r="N763" s="319"/>
      <c r="O763" s="319"/>
      <c r="P763" s="349"/>
      <c r="Q763" s="219"/>
      <c r="R763" s="214"/>
      <c r="S763" s="298"/>
      <c r="T763" s="299"/>
      <c r="U763" s="299"/>
      <c r="V763" s="299"/>
      <c r="W763" s="299"/>
      <c r="X763" s="299"/>
      <c r="Y763" s="299"/>
      <c r="Z763" s="299"/>
      <c r="AA763" s="299"/>
      <c r="AB763" s="300"/>
    </row>
    <row r="764" spans="2:28" customFormat="1" ht="15" customHeight="1" x14ac:dyDescent="0.3">
      <c r="B764" s="270"/>
      <c r="C764" s="269"/>
      <c r="D764" s="319"/>
      <c r="E764" s="319"/>
      <c r="F764" s="319"/>
      <c r="G764" s="319"/>
      <c r="H764" s="319"/>
      <c r="I764" s="348"/>
      <c r="J764" s="348"/>
      <c r="K764" s="320"/>
      <c r="L764" s="348"/>
      <c r="M764" s="319"/>
      <c r="N764" s="319"/>
      <c r="O764" s="319"/>
      <c r="P764" s="349"/>
      <c r="Q764" s="219"/>
      <c r="R764" s="214"/>
      <c r="S764" s="298"/>
      <c r="T764" s="299"/>
      <c r="U764" s="299"/>
      <c r="V764" s="299"/>
      <c r="W764" s="299"/>
      <c r="X764" s="299"/>
      <c r="Y764" s="299"/>
      <c r="Z764" s="299"/>
      <c r="AA764" s="299"/>
      <c r="AB764" s="300"/>
    </row>
    <row r="765" spans="2:28" customFormat="1" ht="15" customHeight="1" x14ac:dyDescent="0.3">
      <c r="B765" s="270"/>
      <c r="C765" s="269"/>
      <c r="D765" s="319"/>
      <c r="E765" s="319"/>
      <c r="F765" s="319"/>
      <c r="G765" s="319"/>
      <c r="H765" s="319"/>
      <c r="I765" s="348"/>
      <c r="J765" s="348"/>
      <c r="K765" s="320"/>
      <c r="L765" s="348"/>
      <c r="M765" s="319"/>
      <c r="N765" s="319"/>
      <c r="O765" s="319"/>
      <c r="P765" s="349"/>
      <c r="Q765" s="219"/>
      <c r="R765" s="214"/>
      <c r="S765" s="298"/>
      <c r="T765" s="299"/>
      <c r="U765" s="299"/>
      <c r="V765" s="299"/>
      <c r="W765" s="299"/>
      <c r="X765" s="299"/>
      <c r="Y765" s="299"/>
      <c r="Z765" s="299"/>
      <c r="AA765" s="299"/>
      <c r="AB765" s="300"/>
    </row>
    <row r="766" spans="2:28" customFormat="1" ht="15" customHeight="1" x14ac:dyDescent="0.3">
      <c r="B766" s="270"/>
      <c r="C766" s="269"/>
      <c r="D766" s="319"/>
      <c r="E766" s="319"/>
      <c r="F766" s="319"/>
      <c r="G766" s="319"/>
      <c r="H766" s="319"/>
      <c r="I766" s="348"/>
      <c r="J766" s="348"/>
      <c r="K766" s="320"/>
      <c r="L766" s="348"/>
      <c r="M766" s="319"/>
      <c r="N766" s="319"/>
      <c r="O766" s="319"/>
      <c r="P766" s="349"/>
      <c r="Q766" s="219"/>
      <c r="R766" s="214"/>
      <c r="S766" s="298"/>
      <c r="T766" s="299"/>
      <c r="U766" s="299"/>
      <c r="V766" s="299"/>
      <c r="W766" s="299"/>
      <c r="X766" s="299"/>
      <c r="Y766" s="299"/>
      <c r="Z766" s="299"/>
      <c r="AA766" s="299"/>
      <c r="AB766" s="300"/>
    </row>
    <row r="767" spans="2:28" customFormat="1" ht="15" customHeight="1" x14ac:dyDescent="0.3">
      <c r="B767" s="270"/>
      <c r="C767" s="269"/>
      <c r="D767" s="319"/>
      <c r="E767" s="319"/>
      <c r="F767" s="319"/>
      <c r="G767" s="319"/>
      <c r="H767" s="319"/>
      <c r="I767" s="348"/>
      <c r="J767" s="348"/>
      <c r="K767" s="320"/>
      <c r="L767" s="348"/>
      <c r="M767" s="319"/>
      <c r="N767" s="319"/>
      <c r="O767" s="319"/>
      <c r="P767" s="349"/>
      <c r="Q767" s="219"/>
      <c r="R767" s="214"/>
      <c r="S767" s="298"/>
      <c r="T767" s="299"/>
      <c r="U767" s="299"/>
      <c r="V767" s="299"/>
      <c r="W767" s="299"/>
      <c r="X767" s="299"/>
      <c r="Y767" s="299"/>
      <c r="Z767" s="299"/>
      <c r="AA767" s="299"/>
      <c r="AB767" s="300"/>
    </row>
    <row r="768" spans="2:28" customFormat="1" ht="15" customHeight="1" x14ac:dyDescent="0.3">
      <c r="B768" s="270"/>
      <c r="C768" s="269"/>
      <c r="D768" s="319"/>
      <c r="E768" s="319"/>
      <c r="F768" s="319"/>
      <c r="G768" s="319"/>
      <c r="H768" s="319"/>
      <c r="I768" s="348"/>
      <c r="J768" s="348"/>
      <c r="K768" s="320"/>
      <c r="L768" s="348"/>
      <c r="M768" s="319"/>
      <c r="N768" s="319"/>
      <c r="O768" s="319"/>
      <c r="P768" s="349"/>
      <c r="Q768" s="219"/>
      <c r="R768" s="214"/>
      <c r="S768" s="298"/>
      <c r="T768" s="299"/>
      <c r="U768" s="299"/>
      <c r="V768" s="299"/>
      <c r="W768" s="299"/>
      <c r="X768" s="299"/>
      <c r="Y768" s="299"/>
      <c r="Z768" s="299"/>
      <c r="AA768" s="299"/>
      <c r="AB768" s="300"/>
    </row>
    <row r="769" spans="2:28" customFormat="1" ht="15" customHeight="1" x14ac:dyDescent="0.3">
      <c r="B769" s="270"/>
      <c r="C769" s="269"/>
      <c r="D769" s="319"/>
      <c r="E769" s="319"/>
      <c r="F769" s="319"/>
      <c r="G769" s="319"/>
      <c r="H769" s="319"/>
      <c r="I769" s="348"/>
      <c r="J769" s="348"/>
      <c r="K769" s="320"/>
      <c r="L769" s="348"/>
      <c r="M769" s="319"/>
      <c r="N769" s="319"/>
      <c r="O769" s="319"/>
      <c r="P769" s="349"/>
      <c r="Q769" s="219"/>
      <c r="R769" s="214"/>
      <c r="S769" s="298"/>
      <c r="T769" s="299"/>
      <c r="U769" s="299"/>
      <c r="V769" s="299"/>
      <c r="W769" s="299"/>
      <c r="X769" s="299"/>
      <c r="Y769" s="299"/>
      <c r="Z769" s="299"/>
      <c r="AA769" s="299"/>
      <c r="AB769" s="300"/>
    </row>
    <row r="770" spans="2:28" customFormat="1" ht="15" customHeight="1" x14ac:dyDescent="0.3">
      <c r="B770" s="270"/>
      <c r="C770" s="269"/>
      <c r="D770" s="319"/>
      <c r="E770" s="319"/>
      <c r="F770" s="319"/>
      <c r="G770" s="319"/>
      <c r="H770" s="319"/>
      <c r="I770" s="348"/>
      <c r="J770" s="348"/>
      <c r="K770" s="320"/>
      <c r="L770" s="348"/>
      <c r="M770" s="319"/>
      <c r="N770" s="319"/>
      <c r="O770" s="319"/>
      <c r="P770" s="349"/>
      <c r="Q770" s="219"/>
      <c r="R770" s="214"/>
      <c r="S770" s="298"/>
      <c r="T770" s="299"/>
      <c r="U770" s="299"/>
      <c r="V770" s="299"/>
      <c r="W770" s="299"/>
      <c r="X770" s="299"/>
      <c r="Y770" s="299"/>
      <c r="Z770" s="299"/>
      <c r="AA770" s="299"/>
      <c r="AB770" s="300"/>
    </row>
    <row r="771" spans="2:28" customFormat="1" ht="15" customHeight="1" x14ac:dyDescent="0.3">
      <c r="B771" s="270"/>
      <c r="C771" s="269"/>
      <c r="D771" s="319"/>
      <c r="E771" s="319"/>
      <c r="F771" s="319"/>
      <c r="G771" s="319"/>
      <c r="H771" s="319"/>
      <c r="I771" s="348"/>
      <c r="J771" s="348"/>
      <c r="K771" s="320"/>
      <c r="L771" s="348"/>
      <c r="M771" s="319"/>
      <c r="N771" s="319"/>
      <c r="O771" s="319"/>
      <c r="P771" s="349"/>
      <c r="Q771" s="219"/>
      <c r="R771" s="214"/>
      <c r="S771" s="298"/>
      <c r="T771" s="299"/>
      <c r="U771" s="299"/>
      <c r="V771" s="299"/>
      <c r="W771" s="299"/>
      <c r="X771" s="299"/>
      <c r="Y771" s="299"/>
      <c r="Z771" s="299"/>
      <c r="AA771" s="299"/>
      <c r="AB771" s="300"/>
    </row>
    <row r="772" spans="2:28" customFormat="1" ht="15" customHeight="1" x14ac:dyDescent="0.3">
      <c r="B772" s="270"/>
      <c r="C772" s="269"/>
      <c r="D772" s="319"/>
      <c r="E772" s="319"/>
      <c r="F772" s="319"/>
      <c r="G772" s="319"/>
      <c r="H772" s="319"/>
      <c r="I772" s="348"/>
      <c r="J772" s="348"/>
      <c r="K772" s="320"/>
      <c r="L772" s="348"/>
      <c r="M772" s="319"/>
      <c r="N772" s="319"/>
      <c r="O772" s="319"/>
      <c r="P772" s="349"/>
      <c r="Q772" s="219"/>
      <c r="R772" s="214"/>
      <c r="S772" s="298"/>
      <c r="T772" s="299"/>
      <c r="U772" s="299"/>
      <c r="V772" s="299"/>
      <c r="W772" s="299"/>
      <c r="X772" s="299"/>
      <c r="Y772" s="299"/>
      <c r="Z772" s="299"/>
      <c r="AA772" s="299"/>
      <c r="AB772" s="300"/>
    </row>
    <row r="773" spans="2:28" customFormat="1" ht="15" customHeight="1" x14ac:dyDescent="0.3">
      <c r="B773" s="270"/>
      <c r="C773" s="269"/>
      <c r="D773" s="319"/>
      <c r="E773" s="319"/>
      <c r="F773" s="319"/>
      <c r="G773" s="319"/>
      <c r="H773" s="319"/>
      <c r="I773" s="348"/>
      <c r="J773" s="348"/>
      <c r="K773" s="320"/>
      <c r="L773" s="348"/>
      <c r="M773" s="319"/>
      <c r="N773" s="319"/>
      <c r="O773" s="319"/>
      <c r="P773" s="349"/>
      <c r="Q773" s="219"/>
      <c r="R773" s="214"/>
      <c r="S773" s="298"/>
      <c r="T773" s="299"/>
      <c r="U773" s="299"/>
      <c r="V773" s="299"/>
      <c r="W773" s="299"/>
      <c r="X773" s="299"/>
      <c r="Y773" s="299"/>
      <c r="Z773" s="299"/>
      <c r="AA773" s="299"/>
      <c r="AB773" s="300"/>
    </row>
    <row r="774" spans="2:28" customFormat="1" ht="15" customHeight="1" x14ac:dyDescent="0.3">
      <c r="B774" s="270"/>
      <c r="C774" s="269"/>
      <c r="D774" s="319"/>
      <c r="E774" s="319"/>
      <c r="F774" s="319"/>
      <c r="G774" s="319"/>
      <c r="H774" s="319"/>
      <c r="I774" s="348"/>
      <c r="J774" s="348"/>
      <c r="K774" s="320"/>
      <c r="L774" s="348"/>
      <c r="M774" s="319"/>
      <c r="N774" s="319"/>
      <c r="O774" s="319"/>
      <c r="P774" s="349"/>
      <c r="Q774" s="219"/>
      <c r="R774" s="214"/>
      <c r="S774" s="298"/>
      <c r="T774" s="299"/>
      <c r="U774" s="299"/>
      <c r="V774" s="299"/>
      <c r="W774" s="299"/>
      <c r="X774" s="299"/>
      <c r="Y774" s="299"/>
      <c r="Z774" s="299"/>
      <c r="AA774" s="299"/>
      <c r="AB774" s="300"/>
    </row>
    <row r="775" spans="2:28" customFormat="1" ht="15" customHeight="1" x14ac:dyDescent="0.3">
      <c r="B775" s="270"/>
      <c r="C775" s="269"/>
      <c r="D775" s="319"/>
      <c r="E775" s="319"/>
      <c r="F775" s="319"/>
      <c r="G775" s="319"/>
      <c r="H775" s="319"/>
      <c r="I775" s="348"/>
      <c r="J775" s="348"/>
      <c r="K775" s="320"/>
      <c r="L775" s="348"/>
      <c r="M775" s="319"/>
      <c r="N775" s="319"/>
      <c r="O775" s="319"/>
      <c r="P775" s="349"/>
      <c r="Q775" s="219"/>
      <c r="R775" s="214"/>
      <c r="S775" s="298"/>
      <c r="T775" s="299"/>
      <c r="U775" s="299"/>
      <c r="V775" s="299"/>
      <c r="W775" s="299"/>
      <c r="X775" s="299"/>
      <c r="Y775" s="299"/>
      <c r="Z775" s="299"/>
      <c r="AA775" s="299"/>
      <c r="AB775" s="300"/>
    </row>
    <row r="776" spans="2:28" customFormat="1" ht="15" customHeight="1" x14ac:dyDescent="0.3">
      <c r="B776" s="270"/>
      <c r="C776" s="269"/>
      <c r="D776" s="319"/>
      <c r="E776" s="319"/>
      <c r="F776" s="319"/>
      <c r="G776" s="319"/>
      <c r="H776" s="319"/>
      <c r="I776" s="348"/>
      <c r="J776" s="348"/>
      <c r="K776" s="320"/>
      <c r="L776" s="348"/>
      <c r="M776" s="319"/>
      <c r="N776" s="319"/>
      <c r="O776" s="319"/>
      <c r="P776" s="349"/>
      <c r="Q776" s="219"/>
      <c r="R776" s="214"/>
      <c r="S776" s="298"/>
      <c r="T776" s="299"/>
      <c r="U776" s="299"/>
      <c r="V776" s="299"/>
      <c r="W776" s="299"/>
      <c r="X776" s="299"/>
      <c r="Y776" s="299"/>
      <c r="Z776" s="299"/>
      <c r="AA776" s="299"/>
      <c r="AB776" s="300"/>
    </row>
    <row r="777" spans="2:28" customFormat="1" ht="15" customHeight="1" x14ac:dyDescent="0.3">
      <c r="B777" s="270"/>
      <c r="C777" s="269"/>
      <c r="D777" s="319"/>
      <c r="E777" s="319"/>
      <c r="F777" s="319"/>
      <c r="G777" s="319"/>
      <c r="H777" s="319"/>
      <c r="I777" s="348"/>
      <c r="J777" s="348"/>
      <c r="K777" s="320"/>
      <c r="L777" s="348"/>
      <c r="M777" s="319"/>
      <c r="N777" s="319"/>
      <c r="O777" s="319"/>
      <c r="P777" s="349"/>
      <c r="Q777" s="219"/>
      <c r="R777" s="214"/>
      <c r="S777" s="298"/>
      <c r="T777" s="299"/>
      <c r="U777" s="299"/>
      <c r="V777" s="299"/>
      <c r="W777" s="299"/>
      <c r="X777" s="299"/>
      <c r="Y777" s="299"/>
      <c r="Z777" s="299"/>
      <c r="AA777" s="299"/>
      <c r="AB777" s="300"/>
    </row>
    <row r="778" spans="2:28" customFormat="1" ht="15" customHeight="1" x14ac:dyDescent="0.3">
      <c r="B778" s="270"/>
      <c r="C778" s="269"/>
      <c r="D778" s="319"/>
      <c r="E778" s="319"/>
      <c r="F778" s="319"/>
      <c r="G778" s="319"/>
      <c r="H778" s="319"/>
      <c r="I778" s="348"/>
      <c r="J778" s="348"/>
      <c r="K778" s="320"/>
      <c r="L778" s="348"/>
      <c r="M778" s="319"/>
      <c r="N778" s="319"/>
      <c r="O778" s="319"/>
      <c r="P778" s="349"/>
      <c r="Q778" s="219"/>
      <c r="R778" s="214"/>
      <c r="S778" s="298"/>
      <c r="T778" s="299"/>
      <c r="U778" s="299"/>
      <c r="V778" s="299"/>
      <c r="W778" s="299"/>
      <c r="X778" s="299"/>
      <c r="Y778" s="299"/>
      <c r="Z778" s="299"/>
      <c r="AA778" s="299"/>
      <c r="AB778" s="300"/>
    </row>
    <row r="779" spans="2:28" customFormat="1" ht="15" customHeight="1" x14ac:dyDescent="0.3">
      <c r="B779" s="270"/>
      <c r="C779" s="269"/>
      <c r="D779" s="319"/>
      <c r="E779" s="319"/>
      <c r="F779" s="319"/>
      <c r="G779" s="319"/>
      <c r="H779" s="319"/>
      <c r="I779" s="348"/>
      <c r="J779" s="348"/>
      <c r="K779" s="320"/>
      <c r="L779" s="348"/>
      <c r="M779" s="319"/>
      <c r="N779" s="319"/>
      <c r="O779" s="319"/>
      <c r="P779" s="349"/>
      <c r="Q779" s="219"/>
      <c r="R779" s="214"/>
      <c r="S779" s="298"/>
      <c r="T779" s="299"/>
      <c r="U779" s="299"/>
      <c r="V779" s="299"/>
      <c r="W779" s="299"/>
      <c r="X779" s="299"/>
      <c r="Y779" s="299"/>
      <c r="Z779" s="299"/>
      <c r="AA779" s="299"/>
      <c r="AB779" s="300"/>
    </row>
    <row r="780" spans="2:28" customFormat="1" ht="15" customHeight="1" x14ac:dyDescent="0.3">
      <c r="B780" s="270"/>
      <c r="C780" s="269"/>
      <c r="D780" s="319"/>
      <c r="E780" s="319"/>
      <c r="F780" s="319"/>
      <c r="G780" s="319"/>
      <c r="H780" s="319"/>
      <c r="I780" s="348"/>
      <c r="J780" s="348"/>
      <c r="K780" s="320"/>
      <c r="L780" s="348"/>
      <c r="M780" s="319"/>
      <c r="N780" s="319"/>
      <c r="O780" s="319"/>
      <c r="P780" s="349"/>
      <c r="Q780" s="219"/>
      <c r="R780" s="214"/>
      <c r="S780" s="298"/>
      <c r="T780" s="299"/>
      <c r="U780" s="299"/>
      <c r="V780" s="299"/>
      <c r="W780" s="299"/>
      <c r="X780" s="299"/>
      <c r="Y780" s="299"/>
      <c r="Z780" s="299"/>
      <c r="AA780" s="299"/>
      <c r="AB780" s="300"/>
    </row>
    <row r="781" spans="2:28" customFormat="1" ht="15" customHeight="1" x14ac:dyDescent="0.3">
      <c r="B781" s="270"/>
      <c r="C781" s="269"/>
      <c r="D781" s="319"/>
      <c r="E781" s="319"/>
      <c r="F781" s="319"/>
      <c r="G781" s="319"/>
      <c r="H781" s="319"/>
      <c r="I781" s="348"/>
      <c r="J781" s="348"/>
      <c r="K781" s="320"/>
      <c r="L781" s="348"/>
      <c r="M781" s="319"/>
      <c r="N781" s="319"/>
      <c r="O781" s="319"/>
      <c r="P781" s="349"/>
      <c r="Q781" s="219"/>
      <c r="R781" s="214"/>
      <c r="S781" s="298"/>
      <c r="T781" s="299"/>
      <c r="U781" s="299"/>
      <c r="V781" s="299"/>
      <c r="W781" s="299"/>
      <c r="X781" s="299"/>
      <c r="Y781" s="299"/>
      <c r="Z781" s="299"/>
      <c r="AA781" s="299"/>
      <c r="AB781" s="300"/>
    </row>
    <row r="782" spans="2:28" customFormat="1" ht="15" customHeight="1" x14ac:dyDescent="0.3">
      <c r="B782" s="270"/>
      <c r="C782" s="269"/>
      <c r="D782" s="319"/>
      <c r="E782" s="319"/>
      <c r="F782" s="319"/>
      <c r="G782" s="319"/>
      <c r="H782" s="319"/>
      <c r="I782" s="348"/>
      <c r="J782" s="348"/>
      <c r="K782" s="320"/>
      <c r="L782" s="348"/>
      <c r="M782" s="319"/>
      <c r="N782" s="319"/>
      <c r="O782" s="319"/>
      <c r="P782" s="349"/>
      <c r="Q782" s="219"/>
      <c r="R782" s="214"/>
      <c r="S782" s="298"/>
      <c r="T782" s="299"/>
      <c r="U782" s="299"/>
      <c r="V782" s="299"/>
      <c r="W782" s="299"/>
      <c r="X782" s="299"/>
      <c r="Y782" s="299"/>
      <c r="Z782" s="299"/>
      <c r="AA782" s="299"/>
      <c r="AB782" s="300"/>
    </row>
    <row r="783" spans="2:28" customFormat="1" ht="15" customHeight="1" x14ac:dyDescent="0.3">
      <c r="B783" s="270"/>
      <c r="C783" s="269"/>
      <c r="D783" s="319"/>
      <c r="E783" s="319"/>
      <c r="F783" s="319"/>
      <c r="G783" s="319"/>
      <c r="H783" s="319"/>
      <c r="I783" s="348"/>
      <c r="J783" s="348"/>
      <c r="K783" s="320"/>
      <c r="L783" s="348"/>
      <c r="M783" s="319"/>
      <c r="N783" s="319"/>
      <c r="O783" s="319"/>
      <c r="P783" s="349"/>
      <c r="Q783" s="219"/>
      <c r="R783" s="214"/>
      <c r="S783" s="298"/>
      <c r="T783" s="299"/>
      <c r="U783" s="299"/>
      <c r="V783" s="299"/>
      <c r="W783" s="299"/>
      <c r="X783" s="299"/>
      <c r="Y783" s="299"/>
      <c r="Z783" s="299"/>
      <c r="AA783" s="299"/>
      <c r="AB783" s="300"/>
    </row>
    <row r="784" spans="2:28" customFormat="1" ht="15" customHeight="1" x14ac:dyDescent="0.3">
      <c r="B784" s="270"/>
      <c r="C784" s="269"/>
      <c r="D784" s="319"/>
      <c r="E784" s="319"/>
      <c r="F784" s="319"/>
      <c r="G784" s="319"/>
      <c r="H784" s="319"/>
      <c r="I784" s="348"/>
      <c r="J784" s="348"/>
      <c r="K784" s="320"/>
      <c r="L784" s="348"/>
      <c r="M784" s="319"/>
      <c r="N784" s="319"/>
      <c r="O784" s="319"/>
      <c r="P784" s="349"/>
      <c r="Q784" s="219"/>
      <c r="R784" s="214"/>
      <c r="S784" s="298"/>
      <c r="T784" s="299"/>
      <c r="U784" s="299"/>
      <c r="V784" s="299"/>
      <c r="W784" s="299"/>
      <c r="X784" s="299"/>
      <c r="Y784" s="299"/>
      <c r="Z784" s="299"/>
      <c r="AA784" s="299"/>
      <c r="AB784" s="300"/>
    </row>
    <row r="785" spans="2:28" customFormat="1" ht="15" customHeight="1" x14ac:dyDescent="0.3">
      <c r="B785" s="270"/>
      <c r="C785" s="269"/>
      <c r="D785" s="319"/>
      <c r="E785" s="319"/>
      <c r="F785" s="319"/>
      <c r="G785" s="319"/>
      <c r="H785" s="319"/>
      <c r="I785" s="348"/>
      <c r="J785" s="348"/>
      <c r="K785" s="320"/>
      <c r="L785" s="348"/>
      <c r="M785" s="319"/>
      <c r="N785" s="319"/>
      <c r="O785" s="319"/>
      <c r="P785" s="349"/>
      <c r="Q785" s="219"/>
      <c r="R785" s="214"/>
      <c r="S785" s="298"/>
      <c r="T785" s="299"/>
      <c r="U785" s="299"/>
      <c r="V785" s="299"/>
      <c r="W785" s="299"/>
      <c r="X785" s="299"/>
      <c r="Y785" s="299"/>
      <c r="Z785" s="299"/>
      <c r="AA785" s="299"/>
      <c r="AB785" s="300"/>
    </row>
    <row r="786" spans="2:28" customFormat="1" ht="15" customHeight="1" x14ac:dyDescent="0.3">
      <c r="B786" s="270"/>
      <c r="C786" s="269"/>
      <c r="D786" s="319"/>
      <c r="E786" s="319"/>
      <c r="F786" s="319"/>
      <c r="G786" s="319"/>
      <c r="H786" s="319"/>
      <c r="I786" s="348"/>
      <c r="J786" s="348"/>
      <c r="K786" s="320"/>
      <c r="L786" s="348"/>
      <c r="M786" s="319"/>
      <c r="N786" s="319"/>
      <c r="O786" s="319"/>
      <c r="P786" s="349"/>
      <c r="Q786" s="219"/>
      <c r="R786" s="214"/>
      <c r="S786" s="298"/>
      <c r="T786" s="299"/>
      <c r="U786" s="299"/>
      <c r="V786" s="299"/>
      <c r="W786" s="299"/>
      <c r="X786" s="299"/>
      <c r="Y786" s="299"/>
      <c r="Z786" s="299"/>
      <c r="AA786" s="299"/>
      <c r="AB786" s="300"/>
    </row>
    <row r="787" spans="2:28" customFormat="1" ht="15" customHeight="1" x14ac:dyDescent="0.3">
      <c r="B787" s="270"/>
      <c r="C787" s="269"/>
      <c r="D787" s="319"/>
      <c r="E787" s="319"/>
      <c r="F787" s="319"/>
      <c r="G787" s="319"/>
      <c r="H787" s="319"/>
      <c r="I787" s="348"/>
      <c r="J787" s="348"/>
      <c r="K787" s="320"/>
      <c r="L787" s="348"/>
      <c r="M787" s="319"/>
      <c r="N787" s="319"/>
      <c r="O787" s="319"/>
      <c r="P787" s="349"/>
      <c r="Q787" s="219"/>
      <c r="R787" s="214"/>
      <c r="S787" s="298"/>
      <c r="T787" s="299"/>
      <c r="U787" s="299"/>
      <c r="V787" s="299"/>
      <c r="W787" s="299"/>
      <c r="X787" s="299"/>
      <c r="Y787" s="299"/>
      <c r="Z787" s="299"/>
      <c r="AA787" s="299"/>
      <c r="AB787" s="300"/>
    </row>
    <row r="788" spans="2:28" customFormat="1" ht="15" customHeight="1" x14ac:dyDescent="0.3">
      <c r="B788" s="270"/>
      <c r="C788" s="269"/>
      <c r="D788" s="319"/>
      <c r="E788" s="319"/>
      <c r="F788" s="319"/>
      <c r="G788" s="319"/>
      <c r="H788" s="319"/>
      <c r="I788" s="348"/>
      <c r="J788" s="348"/>
      <c r="K788" s="320"/>
      <c r="L788" s="348"/>
      <c r="M788" s="319"/>
      <c r="N788" s="319"/>
      <c r="O788" s="319"/>
      <c r="P788" s="349"/>
      <c r="Q788" s="219"/>
      <c r="R788" s="214"/>
      <c r="S788" s="298"/>
      <c r="T788" s="299"/>
      <c r="U788" s="299"/>
      <c r="V788" s="299"/>
      <c r="W788" s="299"/>
      <c r="X788" s="299"/>
      <c r="Y788" s="299"/>
      <c r="Z788" s="299"/>
      <c r="AA788" s="299"/>
      <c r="AB788" s="300"/>
    </row>
    <row r="789" spans="2:28" customFormat="1" ht="15" customHeight="1" x14ac:dyDescent="0.3">
      <c r="B789" s="270"/>
      <c r="C789" s="269"/>
      <c r="D789" s="319"/>
      <c r="E789" s="319"/>
      <c r="F789" s="319"/>
      <c r="G789" s="319"/>
      <c r="H789" s="319"/>
      <c r="I789" s="348"/>
      <c r="J789" s="348"/>
      <c r="K789" s="320"/>
      <c r="L789" s="348"/>
      <c r="M789" s="319"/>
      <c r="N789" s="319"/>
      <c r="O789" s="319"/>
      <c r="P789" s="349"/>
      <c r="Q789" s="219"/>
      <c r="R789" s="214"/>
      <c r="S789" s="298"/>
      <c r="T789" s="299"/>
      <c r="U789" s="299"/>
      <c r="V789" s="299"/>
      <c r="W789" s="299"/>
      <c r="X789" s="299"/>
      <c r="Y789" s="299"/>
      <c r="Z789" s="299"/>
      <c r="AA789" s="299"/>
      <c r="AB789" s="300"/>
    </row>
    <row r="790" spans="2:28" customFormat="1" ht="15" customHeight="1" x14ac:dyDescent="0.3">
      <c r="B790" s="270"/>
      <c r="C790" s="269"/>
      <c r="D790" s="319"/>
      <c r="E790" s="319"/>
      <c r="F790" s="319"/>
      <c r="G790" s="319"/>
      <c r="H790" s="319"/>
      <c r="I790" s="348"/>
      <c r="J790" s="348"/>
      <c r="K790" s="320"/>
      <c r="L790" s="348"/>
      <c r="M790" s="319"/>
      <c r="N790" s="319"/>
      <c r="O790" s="319"/>
      <c r="P790" s="349"/>
      <c r="Q790" s="219"/>
      <c r="R790" s="214"/>
      <c r="S790" s="298"/>
      <c r="T790" s="299"/>
      <c r="U790" s="299"/>
      <c r="V790" s="299"/>
      <c r="W790" s="299"/>
      <c r="X790" s="299"/>
      <c r="Y790" s="299"/>
      <c r="Z790" s="299"/>
      <c r="AA790" s="299"/>
      <c r="AB790" s="300"/>
    </row>
    <row r="791" spans="2:28" customFormat="1" ht="15" customHeight="1" x14ac:dyDescent="0.3">
      <c r="B791" s="270"/>
      <c r="C791" s="269"/>
      <c r="D791" s="319"/>
      <c r="E791" s="319"/>
      <c r="F791" s="319"/>
      <c r="G791" s="319"/>
      <c r="H791" s="319"/>
      <c r="I791" s="348"/>
      <c r="J791" s="348"/>
      <c r="K791" s="320"/>
      <c r="L791" s="348"/>
      <c r="M791" s="319"/>
      <c r="N791" s="319"/>
      <c r="O791" s="319"/>
      <c r="P791" s="349"/>
      <c r="Q791" s="219"/>
      <c r="R791" s="214"/>
      <c r="S791" s="298"/>
      <c r="T791" s="299"/>
      <c r="U791" s="299"/>
      <c r="V791" s="299"/>
      <c r="W791" s="299"/>
      <c r="X791" s="299"/>
      <c r="Y791" s="299"/>
      <c r="Z791" s="299"/>
      <c r="AA791" s="299"/>
      <c r="AB791" s="300"/>
    </row>
    <row r="792" spans="2:28" customFormat="1" ht="15" customHeight="1" x14ac:dyDescent="0.3">
      <c r="B792" s="270"/>
      <c r="C792" s="269"/>
      <c r="D792" s="319"/>
      <c r="E792" s="319"/>
      <c r="F792" s="319"/>
      <c r="G792" s="319"/>
      <c r="H792" s="319"/>
      <c r="I792" s="348"/>
      <c r="J792" s="348"/>
      <c r="K792" s="320"/>
      <c r="L792" s="348"/>
      <c r="M792" s="319"/>
      <c r="N792" s="319"/>
      <c r="O792" s="319"/>
      <c r="P792" s="349"/>
      <c r="Q792" s="219"/>
      <c r="R792" s="214"/>
      <c r="S792" s="298"/>
      <c r="T792" s="299"/>
      <c r="U792" s="299"/>
      <c r="V792" s="299"/>
      <c r="W792" s="299"/>
      <c r="X792" s="299"/>
      <c r="Y792" s="299"/>
      <c r="Z792" s="299"/>
      <c r="AA792" s="299"/>
      <c r="AB792" s="300"/>
    </row>
    <row r="793" spans="2:28" customFormat="1" ht="15" customHeight="1" x14ac:dyDescent="0.3">
      <c r="B793" s="270"/>
      <c r="C793" s="269"/>
      <c r="D793" s="319"/>
      <c r="E793" s="319"/>
      <c r="F793" s="319"/>
      <c r="G793" s="319"/>
      <c r="H793" s="319"/>
      <c r="I793" s="348"/>
      <c r="J793" s="348"/>
      <c r="K793" s="320"/>
      <c r="L793" s="348"/>
      <c r="M793" s="319"/>
      <c r="N793" s="319"/>
      <c r="O793" s="319"/>
      <c r="P793" s="349"/>
      <c r="Q793" s="219"/>
      <c r="R793" s="214"/>
      <c r="S793" s="298"/>
      <c r="T793" s="299"/>
      <c r="U793" s="299"/>
      <c r="V793" s="299"/>
      <c r="W793" s="299"/>
      <c r="X793" s="299"/>
      <c r="Y793" s="299"/>
      <c r="Z793" s="299"/>
      <c r="AA793" s="299"/>
      <c r="AB793" s="300"/>
    </row>
    <row r="794" spans="2:28" customFormat="1" ht="15" customHeight="1" x14ac:dyDescent="0.3">
      <c r="B794" s="270"/>
      <c r="C794" s="269"/>
      <c r="D794" s="319"/>
      <c r="E794" s="319"/>
      <c r="F794" s="319"/>
      <c r="G794" s="319"/>
      <c r="H794" s="319"/>
      <c r="I794" s="348"/>
      <c r="J794" s="348"/>
      <c r="K794" s="320"/>
      <c r="L794" s="348"/>
      <c r="M794" s="319"/>
      <c r="N794" s="319"/>
      <c r="O794" s="319"/>
      <c r="P794" s="349"/>
      <c r="Q794" s="219"/>
      <c r="R794" s="214"/>
      <c r="S794" s="298"/>
      <c r="T794" s="299"/>
      <c r="U794" s="299"/>
      <c r="V794" s="299"/>
      <c r="W794" s="299"/>
      <c r="X794" s="299"/>
      <c r="Y794" s="299"/>
      <c r="Z794" s="299"/>
      <c r="AA794" s="299"/>
      <c r="AB794" s="300"/>
    </row>
    <row r="795" spans="2:28" customFormat="1" ht="15" customHeight="1" x14ac:dyDescent="0.3">
      <c r="B795" s="270"/>
      <c r="C795" s="269"/>
      <c r="D795" s="319"/>
      <c r="E795" s="319"/>
      <c r="F795" s="319"/>
      <c r="G795" s="319"/>
      <c r="H795" s="319"/>
      <c r="I795" s="348"/>
      <c r="J795" s="348"/>
      <c r="K795" s="320"/>
      <c r="L795" s="348"/>
      <c r="M795" s="319"/>
      <c r="N795" s="319"/>
      <c r="O795" s="319"/>
      <c r="P795" s="349"/>
      <c r="Q795" s="219"/>
      <c r="R795" s="214"/>
      <c r="S795" s="298"/>
      <c r="T795" s="299"/>
      <c r="U795" s="299"/>
      <c r="V795" s="299"/>
      <c r="W795" s="299"/>
      <c r="X795" s="299"/>
      <c r="Y795" s="299"/>
      <c r="Z795" s="299"/>
      <c r="AA795" s="299"/>
      <c r="AB795" s="300"/>
    </row>
    <row r="796" spans="2:28" customFormat="1" ht="15" customHeight="1" x14ac:dyDescent="0.3">
      <c r="B796" s="270"/>
      <c r="C796" s="269"/>
      <c r="D796" s="319"/>
      <c r="E796" s="319"/>
      <c r="F796" s="319"/>
      <c r="G796" s="319"/>
      <c r="H796" s="319"/>
      <c r="I796" s="348"/>
      <c r="J796" s="348"/>
      <c r="K796" s="320"/>
      <c r="L796" s="348"/>
      <c r="M796" s="319"/>
      <c r="N796" s="319"/>
      <c r="O796" s="319"/>
      <c r="P796" s="349"/>
      <c r="Q796" s="219"/>
      <c r="R796" s="214"/>
      <c r="S796" s="298"/>
      <c r="T796" s="299"/>
      <c r="U796" s="299"/>
      <c r="V796" s="299"/>
      <c r="W796" s="299"/>
      <c r="X796" s="299"/>
      <c r="Y796" s="299"/>
      <c r="Z796" s="299"/>
      <c r="AA796" s="299"/>
      <c r="AB796" s="300"/>
    </row>
    <row r="797" spans="2:28" customFormat="1" ht="15" customHeight="1" x14ac:dyDescent="0.3">
      <c r="B797" s="270"/>
      <c r="C797" s="269"/>
      <c r="D797" s="319"/>
      <c r="E797" s="319"/>
      <c r="F797" s="319"/>
      <c r="G797" s="319"/>
      <c r="H797" s="319"/>
      <c r="I797" s="348"/>
      <c r="J797" s="348"/>
      <c r="K797" s="320"/>
      <c r="L797" s="348"/>
      <c r="M797" s="319"/>
      <c r="N797" s="319"/>
      <c r="O797" s="319"/>
      <c r="P797" s="349"/>
      <c r="Q797" s="219"/>
      <c r="R797" s="214"/>
      <c r="S797" s="298"/>
      <c r="T797" s="299"/>
      <c r="U797" s="299"/>
      <c r="V797" s="299"/>
      <c r="W797" s="299"/>
      <c r="X797" s="299"/>
      <c r="Y797" s="299"/>
      <c r="Z797" s="299"/>
      <c r="AA797" s="299"/>
      <c r="AB797" s="300"/>
    </row>
    <row r="798" spans="2:28" customFormat="1" ht="15" customHeight="1" x14ac:dyDescent="0.3">
      <c r="B798" s="270"/>
      <c r="C798" s="269"/>
      <c r="D798" s="319"/>
      <c r="E798" s="319"/>
      <c r="F798" s="319"/>
      <c r="G798" s="319"/>
      <c r="H798" s="319"/>
      <c r="I798" s="348"/>
      <c r="J798" s="348"/>
      <c r="K798" s="320"/>
      <c r="L798" s="348"/>
      <c r="M798" s="319"/>
      <c r="N798" s="319"/>
      <c r="O798" s="319"/>
      <c r="P798" s="349"/>
      <c r="Q798" s="219"/>
      <c r="R798" s="214"/>
      <c r="S798" s="298"/>
      <c r="T798" s="299"/>
      <c r="U798" s="299"/>
      <c r="V798" s="299"/>
      <c r="W798" s="299"/>
      <c r="X798" s="299"/>
      <c r="Y798" s="299"/>
      <c r="Z798" s="299"/>
      <c r="AA798" s="299"/>
      <c r="AB798" s="300"/>
    </row>
    <row r="799" spans="2:28" customFormat="1" ht="15" customHeight="1" x14ac:dyDescent="0.3">
      <c r="B799" s="270"/>
      <c r="C799" s="269"/>
      <c r="D799" s="319"/>
      <c r="E799" s="319"/>
      <c r="F799" s="319"/>
      <c r="G799" s="319"/>
      <c r="H799" s="319"/>
      <c r="I799" s="348"/>
      <c r="J799" s="348"/>
      <c r="K799" s="320"/>
      <c r="L799" s="348"/>
      <c r="M799" s="319"/>
      <c r="N799" s="319"/>
      <c r="O799" s="319"/>
      <c r="P799" s="349"/>
      <c r="Q799" s="219"/>
      <c r="R799" s="214"/>
      <c r="S799" s="298"/>
      <c r="T799" s="299"/>
      <c r="U799" s="299"/>
      <c r="V799" s="299"/>
      <c r="W799" s="299"/>
      <c r="X799" s="299"/>
      <c r="Y799" s="299"/>
      <c r="Z799" s="299"/>
      <c r="AA799" s="299"/>
      <c r="AB799" s="300"/>
    </row>
    <row r="800" spans="2:28" customFormat="1" ht="15" customHeight="1" x14ac:dyDescent="0.3">
      <c r="B800" s="270"/>
      <c r="C800" s="269"/>
      <c r="D800" s="319"/>
      <c r="E800" s="319"/>
      <c r="F800" s="319"/>
      <c r="G800" s="319"/>
      <c r="H800" s="319"/>
      <c r="I800" s="348"/>
      <c r="J800" s="348"/>
      <c r="K800" s="320"/>
      <c r="L800" s="348"/>
      <c r="M800" s="319"/>
      <c r="N800" s="319"/>
      <c r="O800" s="319"/>
      <c r="P800" s="349"/>
      <c r="Q800" s="219"/>
      <c r="R800" s="214"/>
      <c r="S800" s="298"/>
      <c r="T800" s="299"/>
      <c r="U800" s="299"/>
      <c r="V800" s="299"/>
      <c r="W800" s="299"/>
      <c r="X800" s="299"/>
      <c r="Y800" s="299"/>
      <c r="Z800" s="299"/>
      <c r="AA800" s="299"/>
      <c r="AB800" s="300"/>
    </row>
    <row r="801" spans="2:28" customFormat="1" ht="15" customHeight="1" x14ac:dyDescent="0.3">
      <c r="B801" s="270"/>
      <c r="C801" s="269"/>
      <c r="D801" s="319"/>
      <c r="E801" s="319"/>
      <c r="F801" s="319"/>
      <c r="G801" s="319"/>
      <c r="H801" s="319"/>
      <c r="I801" s="348"/>
      <c r="J801" s="348"/>
      <c r="K801" s="320"/>
      <c r="L801" s="348"/>
      <c r="M801" s="319"/>
      <c r="N801" s="319"/>
      <c r="O801" s="319"/>
      <c r="P801" s="349"/>
      <c r="Q801" s="219"/>
      <c r="R801" s="214"/>
      <c r="S801" s="298"/>
      <c r="T801" s="299"/>
      <c r="U801" s="299"/>
      <c r="V801" s="299"/>
      <c r="W801" s="299"/>
      <c r="X801" s="299"/>
      <c r="Y801" s="299"/>
      <c r="Z801" s="299"/>
      <c r="AA801" s="299"/>
      <c r="AB801" s="300"/>
    </row>
    <row r="802" spans="2:28" customFormat="1" ht="15" customHeight="1" x14ac:dyDescent="0.3">
      <c r="B802" s="270"/>
      <c r="C802" s="269"/>
      <c r="D802" s="319"/>
      <c r="E802" s="319"/>
      <c r="F802" s="319"/>
      <c r="G802" s="319"/>
      <c r="H802" s="319"/>
      <c r="I802" s="348"/>
      <c r="J802" s="348"/>
      <c r="K802" s="320"/>
      <c r="L802" s="348"/>
      <c r="M802" s="319"/>
      <c r="N802" s="319"/>
      <c r="O802" s="319"/>
      <c r="P802" s="349"/>
      <c r="Q802" s="219"/>
      <c r="R802" s="214"/>
      <c r="S802" s="298"/>
      <c r="T802" s="299"/>
      <c r="U802" s="299"/>
      <c r="V802" s="299"/>
      <c r="W802" s="299"/>
      <c r="X802" s="299"/>
      <c r="Y802" s="299"/>
      <c r="Z802" s="299"/>
      <c r="AA802" s="299"/>
      <c r="AB802" s="300"/>
    </row>
    <row r="803" spans="2:28" customFormat="1" ht="15" customHeight="1" x14ac:dyDescent="0.3">
      <c r="B803" s="270"/>
      <c r="C803" s="269"/>
      <c r="D803" s="319"/>
      <c r="E803" s="319"/>
      <c r="F803" s="319"/>
      <c r="G803" s="319"/>
      <c r="H803" s="319"/>
      <c r="I803" s="348"/>
      <c r="J803" s="348"/>
      <c r="K803" s="320"/>
      <c r="L803" s="348"/>
      <c r="M803" s="319"/>
      <c r="N803" s="319"/>
      <c r="O803" s="319"/>
      <c r="P803" s="349"/>
      <c r="Q803" s="219"/>
      <c r="R803" s="214"/>
      <c r="S803" s="298"/>
      <c r="T803" s="299"/>
      <c r="U803" s="299"/>
      <c r="V803" s="299"/>
      <c r="W803" s="299"/>
      <c r="X803" s="299"/>
      <c r="Y803" s="299"/>
      <c r="Z803" s="299"/>
      <c r="AA803" s="299"/>
      <c r="AB803" s="300"/>
    </row>
    <row r="804" spans="2:28" customFormat="1" ht="15" customHeight="1" x14ac:dyDescent="0.3">
      <c r="B804" s="270"/>
      <c r="C804" s="269"/>
      <c r="D804" s="319"/>
      <c r="E804" s="319"/>
      <c r="F804" s="319"/>
      <c r="G804" s="319"/>
      <c r="H804" s="319"/>
      <c r="I804" s="348"/>
      <c r="J804" s="348"/>
      <c r="K804" s="320"/>
      <c r="L804" s="348"/>
      <c r="M804" s="319"/>
      <c r="N804" s="319"/>
      <c r="O804" s="319"/>
      <c r="P804" s="349"/>
      <c r="Q804" s="219"/>
      <c r="R804" s="214"/>
      <c r="S804" s="298"/>
      <c r="T804" s="299"/>
      <c r="U804" s="299"/>
      <c r="V804" s="299"/>
      <c r="W804" s="299"/>
      <c r="X804" s="299"/>
      <c r="Y804" s="299"/>
      <c r="Z804" s="299"/>
      <c r="AA804" s="299"/>
      <c r="AB804" s="300"/>
    </row>
    <row r="805" spans="2:28" customFormat="1" ht="15" customHeight="1" x14ac:dyDescent="0.3">
      <c r="B805" s="270"/>
      <c r="C805" s="269"/>
      <c r="D805" s="319"/>
      <c r="E805" s="319"/>
      <c r="F805" s="319"/>
      <c r="G805" s="319"/>
      <c r="H805" s="319"/>
      <c r="I805" s="348"/>
      <c r="J805" s="348"/>
      <c r="K805" s="320"/>
      <c r="L805" s="348"/>
      <c r="M805" s="319"/>
      <c r="N805" s="319"/>
      <c r="O805" s="319"/>
      <c r="P805" s="349"/>
      <c r="Q805" s="219"/>
      <c r="R805" s="214"/>
      <c r="S805" s="298"/>
      <c r="T805" s="299"/>
      <c r="U805" s="299"/>
      <c r="V805" s="299"/>
      <c r="W805" s="299"/>
      <c r="X805" s="299"/>
      <c r="Y805" s="299"/>
      <c r="Z805" s="299"/>
      <c r="AA805" s="299"/>
      <c r="AB805" s="300"/>
    </row>
    <row r="806" spans="2:28" customFormat="1" ht="15" customHeight="1" x14ac:dyDescent="0.3">
      <c r="B806" s="270"/>
      <c r="C806" s="269"/>
      <c r="D806" s="319"/>
      <c r="E806" s="319"/>
      <c r="F806" s="319"/>
      <c r="G806" s="319"/>
      <c r="H806" s="319"/>
      <c r="I806" s="348"/>
      <c r="J806" s="348"/>
      <c r="K806" s="320"/>
      <c r="L806" s="348"/>
      <c r="M806" s="319"/>
      <c r="N806" s="319"/>
      <c r="O806" s="319"/>
      <c r="P806" s="349"/>
      <c r="Q806" s="219"/>
      <c r="R806" s="214"/>
      <c r="S806" s="298"/>
      <c r="T806" s="299"/>
      <c r="U806" s="299"/>
      <c r="V806" s="299"/>
      <c r="W806" s="299"/>
      <c r="X806" s="299"/>
      <c r="Y806" s="299"/>
      <c r="Z806" s="299"/>
      <c r="AA806" s="299"/>
      <c r="AB806" s="300"/>
    </row>
    <row r="807" spans="2:28" customFormat="1" ht="15" customHeight="1" x14ac:dyDescent="0.3">
      <c r="B807" s="270"/>
      <c r="C807" s="269"/>
      <c r="D807" s="319"/>
      <c r="E807" s="319"/>
      <c r="F807" s="319"/>
      <c r="G807" s="319"/>
      <c r="H807" s="319"/>
      <c r="I807" s="348"/>
      <c r="J807" s="348"/>
      <c r="K807" s="320"/>
      <c r="L807" s="348"/>
      <c r="M807" s="319"/>
      <c r="N807" s="319"/>
      <c r="O807" s="319"/>
      <c r="P807" s="349"/>
      <c r="Q807" s="219"/>
      <c r="R807" s="214"/>
      <c r="S807" s="298"/>
      <c r="T807" s="299"/>
      <c r="U807" s="299"/>
      <c r="V807" s="299"/>
      <c r="W807" s="299"/>
      <c r="X807" s="299"/>
      <c r="Y807" s="299"/>
      <c r="Z807" s="299"/>
      <c r="AA807" s="299"/>
      <c r="AB807" s="300"/>
    </row>
    <row r="808" spans="2:28" customFormat="1" ht="15" customHeight="1" x14ac:dyDescent="0.3">
      <c r="B808" s="270"/>
      <c r="C808" s="269"/>
      <c r="D808" s="319"/>
      <c r="E808" s="319"/>
      <c r="F808" s="319"/>
      <c r="G808" s="319"/>
      <c r="H808" s="319"/>
      <c r="I808" s="348"/>
      <c r="J808" s="348"/>
      <c r="K808" s="320"/>
      <c r="L808" s="348"/>
      <c r="M808" s="319"/>
      <c r="N808" s="319"/>
      <c r="O808" s="319"/>
      <c r="P808" s="349"/>
      <c r="Q808" s="219"/>
      <c r="R808" s="214"/>
      <c r="S808" s="298"/>
      <c r="T808" s="299"/>
      <c r="U808" s="299"/>
      <c r="V808" s="299"/>
      <c r="W808" s="299"/>
      <c r="X808" s="299"/>
      <c r="Y808" s="299"/>
      <c r="Z808" s="299"/>
      <c r="AA808" s="299"/>
      <c r="AB808" s="300"/>
    </row>
    <row r="809" spans="2:28" customFormat="1" ht="15" customHeight="1" x14ac:dyDescent="0.3">
      <c r="B809" s="270"/>
      <c r="C809" s="269"/>
      <c r="D809" s="319"/>
      <c r="E809" s="319"/>
      <c r="F809" s="319"/>
      <c r="G809" s="319"/>
      <c r="H809" s="319"/>
      <c r="I809" s="348"/>
      <c r="J809" s="348"/>
      <c r="K809" s="320"/>
      <c r="L809" s="348"/>
      <c r="M809" s="319"/>
      <c r="N809" s="319"/>
      <c r="O809" s="319"/>
      <c r="P809" s="349"/>
      <c r="Q809" s="219"/>
      <c r="R809" s="214"/>
      <c r="S809" s="298"/>
      <c r="T809" s="299"/>
      <c r="U809" s="299"/>
      <c r="V809" s="299"/>
      <c r="W809" s="299"/>
      <c r="X809" s="299"/>
      <c r="Y809" s="299"/>
      <c r="Z809" s="299"/>
      <c r="AA809" s="299"/>
      <c r="AB809" s="300"/>
    </row>
    <row r="810" spans="2:28" customFormat="1" ht="15" customHeight="1" x14ac:dyDescent="0.3">
      <c r="B810" s="270"/>
      <c r="C810" s="269"/>
      <c r="D810" s="319"/>
      <c r="E810" s="319"/>
      <c r="F810" s="319"/>
      <c r="G810" s="319"/>
      <c r="H810" s="319"/>
      <c r="I810" s="348"/>
      <c r="J810" s="348"/>
      <c r="K810" s="320"/>
      <c r="L810" s="348"/>
      <c r="M810" s="319"/>
      <c r="N810" s="319"/>
      <c r="O810" s="319"/>
      <c r="P810" s="349"/>
      <c r="Q810" s="219"/>
      <c r="R810" s="214"/>
      <c r="S810" s="298"/>
      <c r="T810" s="299"/>
      <c r="U810" s="299"/>
      <c r="V810" s="299"/>
      <c r="W810" s="299"/>
      <c r="X810" s="299"/>
      <c r="Y810" s="299"/>
      <c r="Z810" s="299"/>
      <c r="AA810" s="299"/>
      <c r="AB810" s="300"/>
    </row>
    <row r="811" spans="2:28" customFormat="1" ht="15" customHeight="1" x14ac:dyDescent="0.3">
      <c r="B811" s="270"/>
      <c r="C811" s="269"/>
      <c r="D811" s="319"/>
      <c r="E811" s="319"/>
      <c r="F811" s="319"/>
      <c r="G811" s="319"/>
      <c r="H811" s="319"/>
      <c r="I811" s="348"/>
      <c r="J811" s="348"/>
      <c r="K811" s="320"/>
      <c r="L811" s="348"/>
      <c r="M811" s="319"/>
      <c r="N811" s="319"/>
      <c r="O811" s="319"/>
      <c r="P811" s="349"/>
      <c r="Q811" s="219"/>
      <c r="R811" s="214"/>
      <c r="S811" s="298"/>
      <c r="T811" s="299"/>
      <c r="U811" s="299"/>
      <c r="V811" s="299"/>
      <c r="W811" s="299"/>
      <c r="X811" s="299"/>
      <c r="Y811" s="299"/>
      <c r="Z811" s="299"/>
      <c r="AA811" s="299"/>
      <c r="AB811" s="300"/>
    </row>
    <row r="812" spans="2:28" customFormat="1" ht="15" customHeight="1" x14ac:dyDescent="0.3">
      <c r="B812" s="270"/>
      <c r="C812" s="269"/>
      <c r="D812" s="319"/>
      <c r="E812" s="319"/>
      <c r="F812" s="319"/>
      <c r="G812" s="319"/>
      <c r="H812" s="319"/>
      <c r="I812" s="348"/>
      <c r="J812" s="348"/>
      <c r="K812" s="320"/>
      <c r="L812" s="348"/>
      <c r="M812" s="319"/>
      <c r="N812" s="319"/>
      <c r="O812" s="319"/>
      <c r="P812" s="349"/>
      <c r="Q812" s="219"/>
      <c r="R812" s="214"/>
      <c r="S812" s="298"/>
      <c r="T812" s="299"/>
      <c r="U812" s="299"/>
      <c r="V812" s="299"/>
      <c r="W812" s="299"/>
      <c r="X812" s="299"/>
      <c r="Y812" s="299"/>
      <c r="Z812" s="299"/>
      <c r="AA812" s="299"/>
      <c r="AB812" s="300"/>
    </row>
    <row r="813" spans="2:28" customFormat="1" ht="15" customHeight="1" x14ac:dyDescent="0.3">
      <c r="B813" s="270"/>
      <c r="C813" s="269"/>
      <c r="D813" s="319"/>
      <c r="E813" s="319"/>
      <c r="F813" s="319"/>
      <c r="G813" s="319"/>
      <c r="H813" s="319"/>
      <c r="I813" s="348"/>
      <c r="J813" s="348"/>
      <c r="K813" s="320"/>
      <c r="L813" s="348"/>
      <c r="M813" s="319"/>
      <c r="N813" s="319"/>
      <c r="O813" s="319"/>
      <c r="P813" s="349"/>
      <c r="Q813" s="219"/>
      <c r="R813" s="214"/>
      <c r="S813" s="298"/>
      <c r="T813" s="299"/>
      <c r="U813" s="299"/>
      <c r="V813" s="299"/>
      <c r="W813" s="299"/>
      <c r="X813" s="299"/>
      <c r="Y813" s="299"/>
      <c r="Z813" s="299"/>
      <c r="AA813" s="299"/>
      <c r="AB813" s="300"/>
    </row>
    <row r="814" spans="2:28" customFormat="1" ht="15" customHeight="1" x14ac:dyDescent="0.3">
      <c r="B814" s="270"/>
      <c r="C814" s="269"/>
      <c r="D814" s="319"/>
      <c r="E814" s="319"/>
      <c r="F814" s="319"/>
      <c r="G814" s="319"/>
      <c r="H814" s="319"/>
      <c r="I814" s="348"/>
      <c r="J814" s="348"/>
      <c r="K814" s="320"/>
      <c r="L814" s="348"/>
      <c r="M814" s="319"/>
      <c r="N814" s="319"/>
      <c r="O814" s="319"/>
      <c r="P814" s="349"/>
      <c r="Q814" s="219"/>
      <c r="R814" s="214"/>
      <c r="S814" s="298"/>
      <c r="T814" s="299"/>
      <c r="U814" s="299"/>
      <c r="V814" s="299"/>
      <c r="W814" s="299"/>
      <c r="X814" s="299"/>
      <c r="Y814" s="299"/>
      <c r="Z814" s="299"/>
      <c r="AA814" s="299"/>
      <c r="AB814" s="300"/>
    </row>
    <row r="815" spans="2:28" customFormat="1" ht="15" customHeight="1" x14ac:dyDescent="0.3">
      <c r="B815" s="270"/>
      <c r="C815" s="269"/>
      <c r="D815" s="319"/>
      <c r="E815" s="319"/>
      <c r="F815" s="319"/>
      <c r="G815" s="319"/>
      <c r="H815" s="319"/>
      <c r="I815" s="348"/>
      <c r="J815" s="348"/>
      <c r="K815" s="320"/>
      <c r="L815" s="348"/>
      <c r="M815" s="319"/>
      <c r="N815" s="319"/>
      <c r="O815" s="319"/>
      <c r="P815" s="349"/>
      <c r="Q815" s="219"/>
      <c r="R815" s="214"/>
      <c r="S815" s="298"/>
      <c r="T815" s="299"/>
      <c r="U815" s="299"/>
      <c r="V815" s="299"/>
      <c r="W815" s="299"/>
      <c r="X815" s="299"/>
      <c r="Y815" s="299"/>
      <c r="Z815" s="299"/>
      <c r="AA815" s="299"/>
      <c r="AB815" s="300"/>
    </row>
    <row r="816" spans="2:28" customFormat="1" ht="15" customHeight="1" x14ac:dyDescent="0.3">
      <c r="B816" s="270"/>
      <c r="C816" s="269"/>
      <c r="D816" s="319"/>
      <c r="E816" s="319"/>
      <c r="F816" s="319"/>
      <c r="G816" s="319"/>
      <c r="H816" s="319"/>
      <c r="I816" s="348"/>
      <c r="J816" s="348"/>
      <c r="K816" s="320"/>
      <c r="L816" s="348"/>
      <c r="M816" s="319"/>
      <c r="N816" s="319"/>
      <c r="O816" s="319"/>
      <c r="P816" s="349"/>
      <c r="Q816" s="219"/>
      <c r="R816" s="214"/>
      <c r="S816" s="298"/>
      <c r="T816" s="299"/>
      <c r="U816" s="299"/>
      <c r="V816" s="299"/>
      <c r="W816" s="299"/>
      <c r="X816" s="299"/>
      <c r="Y816" s="299"/>
      <c r="Z816" s="299"/>
      <c r="AA816" s="299"/>
      <c r="AB816" s="300"/>
    </row>
    <row r="817" spans="2:28" customFormat="1" ht="15" customHeight="1" x14ac:dyDescent="0.3">
      <c r="B817" s="270"/>
      <c r="C817" s="269"/>
      <c r="D817" s="319"/>
      <c r="E817" s="319"/>
      <c r="F817" s="319"/>
      <c r="G817" s="319"/>
      <c r="H817" s="319"/>
      <c r="I817" s="348"/>
      <c r="J817" s="348"/>
      <c r="K817" s="320"/>
      <c r="L817" s="348"/>
      <c r="M817" s="319"/>
      <c r="N817" s="319"/>
      <c r="O817" s="319"/>
      <c r="P817" s="349"/>
      <c r="Q817" s="219"/>
      <c r="R817" s="214"/>
      <c r="S817" s="298"/>
      <c r="T817" s="299"/>
      <c r="U817" s="299"/>
      <c r="V817" s="299"/>
      <c r="W817" s="299"/>
      <c r="X817" s="299"/>
      <c r="Y817" s="299"/>
      <c r="Z817" s="299"/>
      <c r="AA817" s="299"/>
      <c r="AB817" s="300"/>
    </row>
    <row r="818" spans="2:28" customFormat="1" ht="15" customHeight="1" x14ac:dyDescent="0.3">
      <c r="B818" s="270"/>
      <c r="C818" s="269"/>
      <c r="D818" s="319"/>
      <c r="E818" s="319"/>
      <c r="F818" s="319"/>
      <c r="G818" s="319"/>
      <c r="H818" s="319"/>
      <c r="I818" s="348"/>
      <c r="J818" s="348"/>
      <c r="K818" s="320"/>
      <c r="L818" s="348"/>
      <c r="M818" s="319"/>
      <c r="N818" s="319"/>
      <c r="O818" s="319"/>
      <c r="P818" s="349"/>
      <c r="Q818" s="219"/>
      <c r="R818" s="214"/>
      <c r="S818" s="298"/>
      <c r="T818" s="299"/>
      <c r="U818" s="299"/>
      <c r="V818" s="299"/>
      <c r="W818" s="299"/>
      <c r="X818" s="299"/>
      <c r="Y818" s="299"/>
      <c r="Z818" s="299"/>
      <c r="AA818" s="299"/>
      <c r="AB818" s="300"/>
    </row>
    <row r="819" spans="2:28" customFormat="1" ht="15" customHeight="1" x14ac:dyDescent="0.3">
      <c r="B819" s="270"/>
      <c r="C819" s="269"/>
      <c r="D819" s="319"/>
      <c r="E819" s="319"/>
      <c r="F819" s="319"/>
      <c r="G819" s="319"/>
      <c r="H819" s="319"/>
      <c r="I819" s="348"/>
      <c r="J819" s="348"/>
      <c r="K819" s="320"/>
      <c r="L819" s="348"/>
      <c r="M819" s="319"/>
      <c r="N819" s="319"/>
      <c r="O819" s="319"/>
      <c r="P819" s="349"/>
      <c r="Q819" s="219"/>
      <c r="R819" s="214"/>
      <c r="S819" s="298"/>
      <c r="T819" s="299"/>
      <c r="U819" s="299"/>
      <c r="V819" s="299"/>
      <c r="W819" s="299"/>
      <c r="X819" s="299"/>
      <c r="Y819" s="299"/>
      <c r="Z819" s="299"/>
      <c r="AA819" s="299"/>
      <c r="AB819" s="300"/>
    </row>
    <row r="820" spans="2:28" customFormat="1" ht="15" customHeight="1" x14ac:dyDescent="0.3">
      <c r="B820" s="270"/>
      <c r="C820" s="269"/>
      <c r="D820" s="319"/>
      <c r="E820" s="319"/>
      <c r="F820" s="319"/>
      <c r="G820" s="319"/>
      <c r="H820" s="319"/>
      <c r="I820" s="348"/>
      <c r="J820" s="348"/>
      <c r="K820" s="320"/>
      <c r="L820" s="348"/>
      <c r="M820" s="319"/>
      <c r="N820" s="319"/>
      <c r="O820" s="319"/>
      <c r="P820" s="349"/>
      <c r="Q820" s="219"/>
      <c r="R820" s="214"/>
      <c r="S820" s="298"/>
      <c r="T820" s="299"/>
      <c r="U820" s="299"/>
      <c r="V820" s="299"/>
      <c r="W820" s="299"/>
      <c r="X820" s="299"/>
      <c r="Y820" s="299"/>
      <c r="Z820" s="299"/>
      <c r="AA820" s="299"/>
      <c r="AB820" s="300"/>
    </row>
    <row r="821" spans="2:28" customFormat="1" ht="15" customHeight="1" x14ac:dyDescent="0.3">
      <c r="B821" s="270"/>
      <c r="C821" s="269"/>
      <c r="D821" s="319"/>
      <c r="E821" s="319"/>
      <c r="F821" s="319"/>
      <c r="G821" s="319"/>
      <c r="H821" s="319"/>
      <c r="I821" s="348"/>
      <c r="J821" s="348"/>
      <c r="K821" s="320"/>
      <c r="L821" s="348"/>
      <c r="M821" s="319"/>
      <c r="N821" s="319"/>
      <c r="O821" s="319"/>
      <c r="P821" s="349"/>
      <c r="Q821" s="219"/>
      <c r="R821" s="214"/>
      <c r="S821" s="298"/>
      <c r="T821" s="299"/>
      <c r="U821" s="299"/>
      <c r="V821" s="299"/>
      <c r="W821" s="299"/>
      <c r="X821" s="299"/>
      <c r="Y821" s="299"/>
      <c r="Z821" s="299"/>
      <c r="AA821" s="299"/>
      <c r="AB821" s="300"/>
    </row>
    <row r="822" spans="2:28" customFormat="1" ht="15" customHeight="1" x14ac:dyDescent="0.3">
      <c r="B822" s="270"/>
      <c r="C822" s="269"/>
      <c r="D822" s="319"/>
      <c r="E822" s="319"/>
      <c r="F822" s="319"/>
      <c r="G822" s="319"/>
      <c r="H822" s="319"/>
      <c r="I822" s="348"/>
      <c r="J822" s="348"/>
      <c r="K822" s="320"/>
      <c r="L822" s="348"/>
      <c r="M822" s="319"/>
      <c r="N822" s="319"/>
      <c r="O822" s="319"/>
      <c r="P822" s="349"/>
      <c r="Q822" s="219"/>
      <c r="R822" s="214"/>
      <c r="S822" s="298"/>
      <c r="T822" s="299"/>
      <c r="U822" s="299"/>
      <c r="V822" s="299"/>
      <c r="W822" s="299"/>
      <c r="X822" s="299"/>
      <c r="Y822" s="299"/>
      <c r="Z822" s="299"/>
      <c r="AA822" s="299"/>
      <c r="AB822" s="300"/>
    </row>
    <row r="823" spans="2:28" customFormat="1" ht="15" customHeight="1" x14ac:dyDescent="0.3">
      <c r="B823" s="270"/>
      <c r="C823" s="269"/>
      <c r="D823" s="319"/>
      <c r="E823" s="319"/>
      <c r="F823" s="319"/>
      <c r="G823" s="319"/>
      <c r="H823" s="319"/>
      <c r="I823" s="348"/>
      <c r="J823" s="348"/>
      <c r="K823" s="320"/>
      <c r="L823" s="348"/>
      <c r="M823" s="319"/>
      <c r="N823" s="319"/>
      <c r="O823" s="319"/>
      <c r="P823" s="349"/>
      <c r="Q823" s="219"/>
      <c r="R823" s="214"/>
      <c r="S823" s="298"/>
      <c r="T823" s="299"/>
      <c r="U823" s="299"/>
      <c r="V823" s="299"/>
      <c r="W823" s="299"/>
      <c r="X823" s="299"/>
      <c r="Y823" s="299"/>
      <c r="Z823" s="299"/>
      <c r="AA823" s="299"/>
      <c r="AB823" s="300"/>
    </row>
    <row r="824" spans="2:28" customFormat="1" ht="15" customHeight="1" x14ac:dyDescent="0.3">
      <c r="B824" s="270"/>
      <c r="C824" s="269"/>
      <c r="D824" s="319"/>
      <c r="E824" s="319"/>
      <c r="F824" s="319"/>
      <c r="G824" s="319"/>
      <c r="H824" s="319"/>
      <c r="I824" s="348"/>
      <c r="J824" s="348"/>
      <c r="K824" s="320"/>
      <c r="L824" s="348"/>
      <c r="M824" s="319"/>
      <c r="N824" s="319"/>
      <c r="O824" s="319"/>
      <c r="P824" s="349"/>
      <c r="Q824" s="219"/>
      <c r="R824" s="214"/>
      <c r="S824" s="298"/>
      <c r="T824" s="299"/>
      <c r="U824" s="299"/>
      <c r="V824" s="299"/>
      <c r="W824" s="299"/>
      <c r="X824" s="299"/>
      <c r="Y824" s="299"/>
      <c r="Z824" s="299"/>
      <c r="AA824" s="299"/>
      <c r="AB824" s="300"/>
    </row>
    <row r="825" spans="2:28" customFormat="1" ht="15" customHeight="1" x14ac:dyDescent="0.3">
      <c r="B825" s="270"/>
      <c r="C825" s="269"/>
      <c r="D825" s="319"/>
      <c r="E825" s="319"/>
      <c r="F825" s="319"/>
      <c r="G825" s="319"/>
      <c r="H825" s="319"/>
      <c r="I825" s="348"/>
      <c r="J825" s="348"/>
      <c r="K825" s="320"/>
      <c r="L825" s="348"/>
      <c r="M825" s="319"/>
      <c r="N825" s="319"/>
      <c r="O825" s="319"/>
      <c r="P825" s="349"/>
      <c r="Q825" s="219"/>
      <c r="R825" s="214"/>
      <c r="S825" s="298"/>
      <c r="T825" s="299"/>
      <c r="U825" s="299"/>
      <c r="V825" s="299"/>
      <c r="W825" s="299"/>
      <c r="X825" s="299"/>
      <c r="Y825" s="299"/>
      <c r="Z825" s="299"/>
      <c r="AA825" s="299"/>
      <c r="AB825" s="300"/>
    </row>
    <row r="826" spans="2:28" customFormat="1" ht="15" customHeight="1" x14ac:dyDescent="0.3">
      <c r="B826" s="270"/>
      <c r="C826" s="269"/>
      <c r="D826" s="319"/>
      <c r="E826" s="319"/>
      <c r="F826" s="319"/>
      <c r="G826" s="319"/>
      <c r="H826" s="319"/>
      <c r="I826" s="348"/>
      <c r="J826" s="348"/>
      <c r="K826" s="320"/>
      <c r="L826" s="348"/>
      <c r="M826" s="319"/>
      <c r="N826" s="319"/>
      <c r="O826" s="319"/>
      <c r="P826" s="349"/>
      <c r="Q826" s="219"/>
      <c r="R826" s="214"/>
      <c r="S826" s="298"/>
      <c r="T826" s="299"/>
      <c r="U826" s="299"/>
      <c r="V826" s="299"/>
      <c r="W826" s="299"/>
      <c r="X826" s="299"/>
      <c r="Y826" s="299"/>
      <c r="Z826" s="299"/>
      <c r="AA826" s="299"/>
      <c r="AB826" s="300"/>
    </row>
    <row r="827" spans="2:28" customFormat="1" ht="15" customHeight="1" x14ac:dyDescent="0.3">
      <c r="B827" s="270"/>
      <c r="C827" s="269"/>
      <c r="D827" s="319"/>
      <c r="E827" s="319"/>
      <c r="F827" s="319"/>
      <c r="G827" s="319"/>
      <c r="H827" s="319"/>
      <c r="I827" s="348"/>
      <c r="J827" s="348"/>
      <c r="K827" s="320"/>
      <c r="L827" s="348"/>
      <c r="M827" s="319"/>
      <c r="N827" s="319"/>
      <c r="O827" s="319"/>
      <c r="P827" s="349"/>
      <c r="Q827" s="219"/>
      <c r="R827" s="214"/>
      <c r="S827" s="298"/>
      <c r="T827" s="299"/>
      <c r="U827" s="299"/>
      <c r="V827" s="299"/>
      <c r="W827" s="299"/>
      <c r="X827" s="299"/>
      <c r="Y827" s="299"/>
      <c r="Z827" s="299"/>
      <c r="AA827" s="299"/>
      <c r="AB827" s="300"/>
    </row>
    <row r="828" spans="2:28" customFormat="1" ht="15" customHeight="1" x14ac:dyDescent="0.3">
      <c r="B828" s="270"/>
      <c r="C828" s="269"/>
      <c r="D828" s="319"/>
      <c r="E828" s="319"/>
      <c r="F828" s="319"/>
      <c r="G828" s="319"/>
      <c r="H828" s="319"/>
      <c r="I828" s="348"/>
      <c r="J828" s="348"/>
      <c r="K828" s="320"/>
      <c r="L828" s="348"/>
      <c r="M828" s="319"/>
      <c r="N828" s="319"/>
      <c r="O828" s="319"/>
      <c r="P828" s="349"/>
      <c r="Q828" s="219"/>
      <c r="R828" s="214"/>
      <c r="S828" s="298"/>
      <c r="T828" s="299"/>
      <c r="U828" s="299"/>
      <c r="V828" s="299"/>
      <c r="W828" s="299"/>
      <c r="X828" s="299"/>
      <c r="Y828" s="299"/>
      <c r="Z828" s="299"/>
      <c r="AA828" s="299"/>
      <c r="AB828" s="300"/>
    </row>
    <row r="829" spans="2:28" customFormat="1" ht="15" customHeight="1" x14ac:dyDescent="0.3">
      <c r="B829" s="270"/>
      <c r="C829" s="269"/>
      <c r="D829" s="319"/>
      <c r="E829" s="319"/>
      <c r="F829" s="319"/>
      <c r="G829" s="319"/>
      <c r="H829" s="319"/>
      <c r="I829" s="348"/>
      <c r="J829" s="348"/>
      <c r="K829" s="320"/>
      <c r="L829" s="348"/>
      <c r="M829" s="319"/>
      <c r="N829" s="319"/>
      <c r="O829" s="319"/>
      <c r="P829" s="349"/>
      <c r="Q829" s="219"/>
      <c r="R829" s="214"/>
      <c r="S829" s="298"/>
      <c r="T829" s="299"/>
      <c r="U829" s="299"/>
      <c r="V829" s="299"/>
      <c r="W829" s="299"/>
      <c r="X829" s="299"/>
      <c r="Y829" s="299"/>
      <c r="Z829" s="299"/>
      <c r="AA829" s="299"/>
      <c r="AB829" s="300"/>
    </row>
    <row r="830" spans="2:28" customFormat="1" ht="15" customHeight="1" x14ac:dyDescent="0.3">
      <c r="B830" s="270"/>
      <c r="C830" s="269"/>
      <c r="D830" s="319"/>
      <c r="E830" s="319"/>
      <c r="F830" s="319"/>
      <c r="G830" s="319"/>
      <c r="H830" s="319"/>
      <c r="I830" s="348"/>
      <c r="J830" s="348"/>
      <c r="K830" s="320"/>
      <c r="L830" s="348"/>
      <c r="M830" s="319"/>
      <c r="N830" s="319"/>
      <c r="O830" s="319"/>
      <c r="P830" s="349"/>
      <c r="Q830" s="219"/>
      <c r="R830" s="214"/>
      <c r="S830" s="298"/>
      <c r="T830" s="299"/>
      <c r="U830" s="299"/>
      <c r="V830" s="299"/>
      <c r="W830" s="299"/>
      <c r="X830" s="299"/>
      <c r="Y830" s="299"/>
      <c r="Z830" s="299"/>
      <c r="AA830" s="299"/>
      <c r="AB830" s="300"/>
    </row>
    <row r="831" spans="2:28" customFormat="1" ht="15" customHeight="1" x14ac:dyDescent="0.3">
      <c r="B831" s="270"/>
      <c r="C831" s="269"/>
      <c r="D831" s="319"/>
      <c r="E831" s="319"/>
      <c r="F831" s="319"/>
      <c r="G831" s="319"/>
      <c r="H831" s="319"/>
      <c r="I831" s="348"/>
      <c r="J831" s="348"/>
      <c r="K831" s="320"/>
      <c r="L831" s="348"/>
      <c r="M831" s="319"/>
      <c r="N831" s="319"/>
      <c r="O831" s="319"/>
      <c r="P831" s="349"/>
      <c r="Q831" s="219"/>
      <c r="R831" s="214"/>
      <c r="S831" s="298"/>
      <c r="T831" s="299"/>
      <c r="U831" s="299"/>
      <c r="V831" s="299"/>
      <c r="W831" s="299"/>
      <c r="X831" s="299"/>
      <c r="Y831" s="299"/>
      <c r="Z831" s="299"/>
      <c r="AA831" s="299"/>
      <c r="AB831" s="300"/>
    </row>
    <row r="832" spans="2:28" customFormat="1" ht="15" customHeight="1" x14ac:dyDescent="0.3">
      <c r="B832" s="270"/>
      <c r="C832" s="269"/>
      <c r="D832" s="319"/>
      <c r="E832" s="319"/>
      <c r="F832" s="319"/>
      <c r="G832" s="319"/>
      <c r="H832" s="319"/>
      <c r="I832" s="348"/>
      <c r="J832" s="348"/>
      <c r="K832" s="320"/>
      <c r="L832" s="348"/>
      <c r="M832" s="319"/>
      <c r="N832" s="319"/>
      <c r="O832" s="319"/>
      <c r="P832" s="349"/>
      <c r="Q832" s="219"/>
      <c r="R832" s="214"/>
      <c r="S832" s="298"/>
      <c r="T832" s="299"/>
      <c r="U832" s="299"/>
      <c r="V832" s="299"/>
      <c r="W832" s="299"/>
      <c r="X832" s="299"/>
      <c r="Y832" s="299"/>
      <c r="Z832" s="299"/>
      <c r="AA832" s="299"/>
      <c r="AB832" s="300"/>
    </row>
    <row r="833" spans="2:28" customFormat="1" ht="15" customHeight="1" x14ac:dyDescent="0.3">
      <c r="B833" s="270"/>
      <c r="C833" s="269"/>
      <c r="D833" s="319"/>
      <c r="E833" s="319"/>
      <c r="F833" s="319"/>
      <c r="G833" s="319"/>
      <c r="H833" s="319"/>
      <c r="I833" s="348"/>
      <c r="J833" s="348"/>
      <c r="K833" s="320"/>
      <c r="L833" s="348"/>
      <c r="M833" s="319"/>
      <c r="N833" s="319"/>
      <c r="O833" s="319"/>
      <c r="P833" s="349"/>
      <c r="Q833" s="219"/>
      <c r="R833" s="214"/>
      <c r="S833" s="298"/>
      <c r="T833" s="299"/>
      <c r="U833" s="299"/>
      <c r="V833" s="299"/>
      <c r="W833" s="299"/>
      <c r="X833" s="299"/>
      <c r="Y833" s="299"/>
      <c r="Z833" s="299"/>
      <c r="AA833" s="299"/>
      <c r="AB833" s="300"/>
    </row>
    <row r="834" spans="2:28" customFormat="1" ht="15" customHeight="1" x14ac:dyDescent="0.3">
      <c r="B834" s="270"/>
      <c r="C834" s="269"/>
      <c r="D834" s="319"/>
      <c r="E834" s="319"/>
      <c r="F834" s="319"/>
      <c r="G834" s="319"/>
      <c r="H834" s="319"/>
      <c r="I834" s="348"/>
      <c r="J834" s="348"/>
      <c r="K834" s="320"/>
      <c r="L834" s="348"/>
      <c r="M834" s="319"/>
      <c r="N834" s="319"/>
      <c r="O834" s="319"/>
      <c r="P834" s="349"/>
      <c r="Q834" s="219"/>
      <c r="R834" s="214"/>
      <c r="S834" s="298"/>
      <c r="T834" s="299"/>
      <c r="U834" s="299"/>
      <c r="V834" s="299"/>
      <c r="W834" s="299"/>
      <c r="X834" s="299"/>
      <c r="Y834" s="299"/>
      <c r="Z834" s="299"/>
      <c r="AA834" s="299"/>
      <c r="AB834" s="300"/>
    </row>
    <row r="835" spans="2:28" customFormat="1" ht="15" customHeight="1" x14ac:dyDescent="0.3">
      <c r="B835" s="270"/>
      <c r="C835" s="269"/>
      <c r="D835" s="319"/>
      <c r="E835" s="319"/>
      <c r="F835" s="319"/>
      <c r="G835" s="319"/>
      <c r="H835" s="319"/>
      <c r="I835" s="348"/>
      <c r="J835" s="348"/>
      <c r="K835" s="320"/>
      <c r="L835" s="348"/>
      <c r="M835" s="319"/>
      <c r="N835" s="319"/>
      <c r="O835" s="319"/>
      <c r="P835" s="349"/>
      <c r="Q835" s="219"/>
      <c r="R835" s="214"/>
      <c r="S835" s="298"/>
      <c r="T835" s="299"/>
      <c r="U835" s="299"/>
      <c r="V835" s="299"/>
      <c r="W835" s="299"/>
      <c r="X835" s="299"/>
      <c r="Y835" s="299"/>
      <c r="Z835" s="299"/>
      <c r="AA835" s="299"/>
      <c r="AB835" s="300"/>
    </row>
    <row r="836" spans="2:28" customFormat="1" ht="15" customHeight="1" x14ac:dyDescent="0.3">
      <c r="B836" s="270"/>
      <c r="C836" s="269"/>
      <c r="D836" s="319"/>
      <c r="E836" s="319"/>
      <c r="F836" s="319"/>
      <c r="G836" s="319"/>
      <c r="H836" s="319"/>
      <c r="I836" s="348"/>
      <c r="J836" s="348"/>
      <c r="K836" s="320"/>
      <c r="L836" s="348"/>
      <c r="M836" s="319"/>
      <c r="N836" s="319"/>
      <c r="O836" s="319"/>
      <c r="P836" s="349"/>
      <c r="Q836" s="219"/>
      <c r="R836" s="214"/>
      <c r="S836" s="298"/>
      <c r="T836" s="299"/>
      <c r="U836" s="299"/>
      <c r="V836" s="299"/>
      <c r="W836" s="299"/>
      <c r="X836" s="299"/>
      <c r="Y836" s="299"/>
      <c r="Z836" s="299"/>
      <c r="AA836" s="299"/>
      <c r="AB836" s="300"/>
    </row>
    <row r="837" spans="2:28" customFormat="1" ht="15" customHeight="1" x14ac:dyDescent="0.3">
      <c r="B837" s="270"/>
      <c r="C837" s="269"/>
      <c r="D837" s="319"/>
      <c r="E837" s="319"/>
      <c r="F837" s="319"/>
      <c r="G837" s="319"/>
      <c r="H837" s="319"/>
      <c r="I837" s="348"/>
      <c r="J837" s="348"/>
      <c r="K837" s="320"/>
      <c r="L837" s="348"/>
      <c r="M837" s="319"/>
      <c r="N837" s="319"/>
      <c r="O837" s="319"/>
      <c r="P837" s="349"/>
      <c r="Q837" s="219"/>
      <c r="R837" s="214"/>
      <c r="S837" s="298"/>
      <c r="T837" s="299"/>
      <c r="U837" s="299"/>
      <c r="V837" s="299"/>
      <c r="W837" s="299"/>
      <c r="X837" s="299"/>
      <c r="Y837" s="299"/>
      <c r="Z837" s="299"/>
      <c r="AA837" s="299"/>
      <c r="AB837" s="300"/>
    </row>
    <row r="838" spans="2:28" customFormat="1" ht="15" customHeight="1" x14ac:dyDescent="0.3">
      <c r="B838" s="270"/>
      <c r="C838" s="269"/>
      <c r="D838" s="319"/>
      <c r="E838" s="319"/>
      <c r="F838" s="319"/>
      <c r="G838" s="319"/>
      <c r="H838" s="319"/>
      <c r="I838" s="348"/>
      <c r="J838" s="348"/>
      <c r="K838" s="320"/>
      <c r="L838" s="348"/>
      <c r="M838" s="319"/>
      <c r="N838" s="319"/>
      <c r="O838" s="319"/>
      <c r="P838" s="349"/>
      <c r="Q838" s="219"/>
      <c r="R838" s="359"/>
      <c r="S838" s="298"/>
      <c r="T838" s="299"/>
      <c r="U838" s="299"/>
      <c r="V838" s="299"/>
      <c r="W838" s="299"/>
      <c r="X838" s="299"/>
      <c r="Y838" s="299"/>
      <c r="Z838" s="299"/>
      <c r="AA838" s="299"/>
      <c r="AB838" s="300"/>
    </row>
    <row r="839" spans="2:28" customFormat="1" ht="15" customHeight="1" x14ac:dyDescent="0.3">
      <c r="B839" s="270"/>
      <c r="C839" s="269"/>
      <c r="D839" s="319"/>
      <c r="E839" s="319"/>
      <c r="F839" s="319"/>
      <c r="G839" s="319"/>
      <c r="H839" s="319"/>
      <c r="I839" s="348"/>
      <c r="J839" s="348"/>
      <c r="K839" s="320"/>
      <c r="L839" s="348"/>
      <c r="M839" s="319"/>
      <c r="N839" s="319"/>
      <c r="O839" s="319"/>
      <c r="P839" s="349"/>
      <c r="Q839" s="219"/>
      <c r="R839" s="359"/>
      <c r="S839" s="298"/>
      <c r="T839" s="299"/>
      <c r="U839" s="299"/>
      <c r="V839" s="299"/>
      <c r="W839" s="299"/>
      <c r="X839" s="299"/>
      <c r="Y839" s="299"/>
      <c r="Z839" s="299"/>
      <c r="AA839" s="299"/>
      <c r="AB839" s="300"/>
    </row>
    <row r="840" spans="2:28" customFormat="1" ht="15" customHeight="1" x14ac:dyDescent="0.3">
      <c r="B840" s="270"/>
      <c r="C840" s="269"/>
      <c r="D840" s="319"/>
      <c r="E840" s="319"/>
      <c r="F840" s="319"/>
      <c r="G840" s="319"/>
      <c r="H840" s="319"/>
      <c r="I840" s="348"/>
      <c r="J840" s="348"/>
      <c r="K840" s="320"/>
      <c r="L840" s="348"/>
      <c r="M840" s="319"/>
      <c r="N840" s="319"/>
      <c r="O840" s="319"/>
      <c r="P840" s="349"/>
      <c r="Q840" s="219"/>
      <c r="R840" s="359"/>
      <c r="S840" s="298"/>
      <c r="T840" s="299"/>
      <c r="U840" s="299"/>
      <c r="V840" s="299"/>
      <c r="W840" s="299"/>
      <c r="X840" s="299"/>
      <c r="Y840" s="299"/>
      <c r="Z840" s="299"/>
      <c r="AA840" s="299"/>
      <c r="AB840" s="300"/>
    </row>
    <row r="841" spans="2:28" customFormat="1" ht="15" customHeight="1" x14ac:dyDescent="0.3">
      <c r="B841" s="270"/>
      <c r="C841" s="269"/>
      <c r="D841" s="319"/>
      <c r="E841" s="319"/>
      <c r="F841" s="319"/>
      <c r="G841" s="319"/>
      <c r="H841" s="319"/>
      <c r="I841" s="348"/>
      <c r="J841" s="348"/>
      <c r="K841" s="320"/>
      <c r="L841" s="348"/>
      <c r="M841" s="319"/>
      <c r="N841" s="319"/>
      <c r="O841" s="319"/>
      <c r="P841" s="349"/>
      <c r="Q841" s="219"/>
      <c r="R841" s="359"/>
      <c r="S841" s="298"/>
      <c r="T841" s="299"/>
      <c r="U841" s="299"/>
      <c r="V841" s="299"/>
      <c r="W841" s="299"/>
      <c r="X841" s="299"/>
      <c r="Y841" s="299"/>
      <c r="Z841" s="299"/>
      <c r="AA841" s="299"/>
      <c r="AB841" s="300"/>
    </row>
    <row r="842" spans="2:28" customFormat="1" ht="15" customHeight="1" x14ac:dyDescent="0.3">
      <c r="B842" s="270"/>
      <c r="C842" s="269"/>
      <c r="D842" s="319"/>
      <c r="E842" s="319"/>
      <c r="F842" s="319"/>
      <c r="G842" s="319"/>
      <c r="H842" s="319"/>
      <c r="I842" s="348"/>
      <c r="J842" s="348"/>
      <c r="K842" s="320"/>
      <c r="L842" s="348"/>
      <c r="M842" s="319"/>
      <c r="N842" s="319"/>
      <c r="O842" s="319"/>
      <c r="P842" s="349"/>
      <c r="Q842" s="219"/>
      <c r="R842" s="359"/>
      <c r="S842" s="298"/>
      <c r="T842" s="299"/>
      <c r="U842" s="299"/>
      <c r="V842" s="299"/>
      <c r="W842" s="299"/>
      <c r="X842" s="299"/>
      <c r="Y842" s="299"/>
      <c r="Z842" s="299"/>
      <c r="AA842" s="299"/>
      <c r="AB842" s="300"/>
    </row>
    <row r="843" spans="2:28" customFormat="1" ht="15" customHeight="1" x14ac:dyDescent="0.3">
      <c r="B843" s="270"/>
      <c r="C843" s="269"/>
      <c r="D843" s="319"/>
      <c r="E843" s="319"/>
      <c r="F843" s="319"/>
      <c r="G843" s="319"/>
      <c r="H843" s="319"/>
      <c r="I843" s="348"/>
      <c r="J843" s="348"/>
      <c r="K843" s="320"/>
      <c r="L843" s="348"/>
      <c r="M843" s="319"/>
      <c r="N843" s="319"/>
      <c r="O843" s="319"/>
      <c r="P843" s="349"/>
      <c r="Q843" s="219"/>
      <c r="R843" s="359"/>
      <c r="S843" s="298"/>
      <c r="T843" s="299"/>
      <c r="U843" s="299"/>
      <c r="V843" s="299"/>
      <c r="W843" s="299"/>
      <c r="X843" s="299"/>
      <c r="Y843" s="299"/>
      <c r="Z843" s="299"/>
      <c r="AA843" s="299"/>
      <c r="AB843" s="300"/>
    </row>
    <row r="844" spans="2:28" customFormat="1" ht="15" customHeight="1" x14ac:dyDescent="0.3">
      <c r="B844" s="270"/>
      <c r="C844" s="269"/>
      <c r="D844" s="319"/>
      <c r="E844" s="319"/>
      <c r="F844" s="319"/>
      <c r="G844" s="319"/>
      <c r="H844" s="319"/>
      <c r="I844" s="348"/>
      <c r="J844" s="348"/>
      <c r="K844" s="320"/>
      <c r="L844" s="348"/>
      <c r="M844" s="319"/>
      <c r="N844" s="319"/>
      <c r="O844" s="319"/>
      <c r="P844" s="349"/>
      <c r="Q844" s="219"/>
      <c r="R844" s="359"/>
      <c r="S844" s="298"/>
      <c r="T844" s="299"/>
      <c r="U844" s="299"/>
      <c r="V844" s="299"/>
      <c r="W844" s="299"/>
      <c r="X844" s="299"/>
      <c r="Y844" s="299"/>
      <c r="Z844" s="299"/>
      <c r="AA844" s="299"/>
      <c r="AB844" s="300"/>
    </row>
    <row r="845" spans="2:28" customFormat="1" ht="15" customHeight="1" x14ac:dyDescent="0.3">
      <c r="B845" s="270"/>
      <c r="C845" s="269"/>
      <c r="D845" s="319"/>
      <c r="E845" s="319"/>
      <c r="F845" s="319"/>
      <c r="G845" s="319"/>
      <c r="H845" s="319"/>
      <c r="I845" s="348"/>
      <c r="J845" s="348"/>
      <c r="K845" s="320"/>
      <c r="L845" s="348"/>
      <c r="M845" s="319"/>
      <c r="N845" s="319"/>
      <c r="O845" s="319"/>
      <c r="P845" s="349"/>
      <c r="Q845" s="219"/>
      <c r="R845" s="359"/>
      <c r="S845" s="298"/>
      <c r="T845" s="299"/>
      <c r="U845" s="299"/>
      <c r="V845" s="299"/>
      <c r="W845" s="299"/>
      <c r="X845" s="299"/>
      <c r="Y845" s="299"/>
      <c r="Z845" s="299"/>
      <c r="AA845" s="299"/>
      <c r="AB845" s="300"/>
    </row>
    <row r="846" spans="2:28" customFormat="1" ht="15" customHeight="1" x14ac:dyDescent="0.3">
      <c r="B846" s="270"/>
      <c r="C846" s="269"/>
      <c r="D846" s="319"/>
      <c r="E846" s="319"/>
      <c r="F846" s="319"/>
      <c r="G846" s="319"/>
      <c r="H846" s="319"/>
      <c r="I846" s="348"/>
      <c r="J846" s="348"/>
      <c r="K846" s="320"/>
      <c r="L846" s="348"/>
      <c r="M846" s="319"/>
      <c r="N846" s="319"/>
      <c r="O846" s="319"/>
      <c r="P846" s="349"/>
      <c r="Q846" s="219"/>
      <c r="R846" s="359"/>
      <c r="S846" s="298"/>
      <c r="T846" s="299"/>
      <c r="U846" s="299"/>
      <c r="V846" s="299"/>
      <c r="W846" s="299"/>
      <c r="X846" s="299"/>
      <c r="Y846" s="299"/>
      <c r="Z846" s="299"/>
      <c r="AA846" s="299"/>
      <c r="AB846" s="300"/>
    </row>
    <row r="847" spans="2:28" customFormat="1" ht="15" customHeight="1" x14ac:dyDescent="0.3">
      <c r="B847" s="270"/>
      <c r="C847" s="269"/>
      <c r="D847" s="319"/>
      <c r="E847" s="319"/>
      <c r="F847" s="319"/>
      <c r="G847" s="319"/>
      <c r="H847" s="319"/>
      <c r="I847" s="348"/>
      <c r="J847" s="348"/>
      <c r="K847" s="320"/>
      <c r="L847" s="348"/>
      <c r="M847" s="319"/>
      <c r="N847" s="319"/>
      <c r="O847" s="319"/>
      <c r="P847" s="349"/>
      <c r="Q847" s="219"/>
      <c r="R847" s="359"/>
      <c r="S847" s="298"/>
      <c r="T847" s="299"/>
      <c r="U847" s="299"/>
      <c r="V847" s="299"/>
      <c r="W847" s="299"/>
      <c r="X847" s="299"/>
      <c r="Y847" s="299"/>
      <c r="Z847" s="299"/>
      <c r="AA847" s="299"/>
      <c r="AB847" s="300"/>
    </row>
    <row r="848" spans="2:28" customFormat="1" ht="15" customHeight="1" x14ac:dyDescent="0.3">
      <c r="B848" s="270"/>
      <c r="C848" s="269"/>
      <c r="D848" s="319"/>
      <c r="E848" s="319"/>
      <c r="F848" s="319"/>
      <c r="G848" s="319"/>
      <c r="H848" s="319"/>
      <c r="I848" s="348"/>
      <c r="J848" s="348"/>
      <c r="K848" s="320"/>
      <c r="L848" s="348"/>
      <c r="M848" s="319"/>
      <c r="N848" s="319"/>
      <c r="O848" s="319"/>
      <c r="P848" s="349"/>
      <c r="Q848" s="219"/>
      <c r="R848" s="359"/>
      <c r="S848" s="298"/>
      <c r="T848" s="299"/>
      <c r="U848" s="299"/>
      <c r="V848" s="299"/>
      <c r="W848" s="299"/>
      <c r="X848" s="299"/>
      <c r="Y848" s="299"/>
      <c r="Z848" s="299"/>
      <c r="AA848" s="299"/>
      <c r="AB848" s="300"/>
    </row>
    <row r="849" spans="2:28" customFormat="1" ht="15" customHeight="1" x14ac:dyDescent="0.3">
      <c r="B849" s="270"/>
      <c r="C849" s="269"/>
      <c r="D849" s="319"/>
      <c r="E849" s="319"/>
      <c r="F849" s="319"/>
      <c r="G849" s="319"/>
      <c r="H849" s="319"/>
      <c r="I849" s="348"/>
      <c r="J849" s="348"/>
      <c r="K849" s="320"/>
      <c r="L849" s="348"/>
      <c r="M849" s="319"/>
      <c r="N849" s="319"/>
      <c r="O849" s="319"/>
      <c r="P849" s="349"/>
      <c r="Q849" s="219"/>
      <c r="R849" s="359"/>
      <c r="S849" s="298"/>
      <c r="T849" s="299"/>
      <c r="U849" s="299"/>
      <c r="V849" s="299"/>
      <c r="W849" s="299"/>
      <c r="X849" s="299"/>
      <c r="Y849" s="299"/>
      <c r="Z849" s="299"/>
      <c r="AA849" s="299"/>
      <c r="AB849" s="300"/>
    </row>
    <row r="850" spans="2:28" customFormat="1" ht="15" customHeight="1" x14ac:dyDescent="0.3">
      <c r="B850" s="270"/>
      <c r="C850" s="269"/>
      <c r="D850" s="319"/>
      <c r="E850" s="319"/>
      <c r="F850" s="319"/>
      <c r="G850" s="319"/>
      <c r="H850" s="319"/>
      <c r="I850" s="348"/>
      <c r="J850" s="348"/>
      <c r="K850" s="320"/>
      <c r="L850" s="348"/>
      <c r="M850" s="319"/>
      <c r="N850" s="319"/>
      <c r="O850" s="319"/>
      <c r="P850" s="349"/>
      <c r="Q850" s="219"/>
      <c r="R850" s="359"/>
      <c r="S850" s="298"/>
      <c r="T850" s="299"/>
      <c r="U850" s="299"/>
      <c r="V850" s="299"/>
      <c r="W850" s="299"/>
      <c r="X850" s="299"/>
      <c r="Y850" s="299"/>
      <c r="Z850" s="299"/>
      <c r="AA850" s="299"/>
      <c r="AB850" s="300"/>
    </row>
    <row r="851" spans="2:28" customFormat="1" ht="15" customHeight="1" x14ac:dyDescent="0.3">
      <c r="B851" s="270"/>
      <c r="C851" s="269"/>
      <c r="D851" s="319"/>
      <c r="E851" s="319"/>
      <c r="F851" s="319"/>
      <c r="G851" s="319"/>
      <c r="H851" s="319"/>
      <c r="I851" s="348"/>
      <c r="J851" s="348"/>
      <c r="K851" s="320"/>
      <c r="L851" s="348"/>
      <c r="M851" s="319"/>
      <c r="N851" s="319"/>
      <c r="O851" s="319"/>
      <c r="P851" s="349"/>
      <c r="Q851" s="219"/>
      <c r="R851" s="359"/>
      <c r="S851" s="298"/>
      <c r="T851" s="299"/>
      <c r="U851" s="299"/>
      <c r="V851" s="299"/>
      <c r="W851" s="299"/>
      <c r="X851" s="299"/>
      <c r="Y851" s="299"/>
      <c r="Z851" s="299"/>
      <c r="AA851" s="299"/>
      <c r="AB851" s="300"/>
    </row>
    <row r="852" spans="2:28" customFormat="1" ht="15" customHeight="1" x14ac:dyDescent="0.3">
      <c r="B852" s="270"/>
      <c r="C852" s="269"/>
      <c r="D852" s="319"/>
      <c r="E852" s="319"/>
      <c r="F852" s="319"/>
      <c r="G852" s="319"/>
      <c r="H852" s="319"/>
      <c r="I852" s="348"/>
      <c r="J852" s="348"/>
      <c r="K852" s="320"/>
      <c r="L852" s="348"/>
      <c r="M852" s="319"/>
      <c r="N852" s="319"/>
      <c r="O852" s="319"/>
      <c r="P852" s="349"/>
      <c r="Q852" s="219"/>
      <c r="R852" s="359"/>
      <c r="S852" s="298"/>
      <c r="T852" s="299"/>
      <c r="U852" s="299"/>
      <c r="V852" s="299"/>
      <c r="W852" s="299"/>
      <c r="X852" s="299"/>
      <c r="Y852" s="299"/>
      <c r="Z852" s="299"/>
      <c r="AA852" s="299"/>
      <c r="AB852" s="300"/>
    </row>
    <row r="853" spans="2:28" customFormat="1" ht="15" customHeight="1" x14ac:dyDescent="0.3">
      <c r="B853" s="270"/>
      <c r="C853" s="269"/>
      <c r="D853" s="319"/>
      <c r="E853" s="319"/>
      <c r="F853" s="319"/>
      <c r="G853" s="319"/>
      <c r="H853" s="319"/>
      <c r="I853" s="348"/>
      <c r="J853" s="348"/>
      <c r="K853" s="320"/>
      <c r="L853" s="348"/>
      <c r="M853" s="319"/>
      <c r="N853" s="319"/>
      <c r="O853" s="319"/>
      <c r="P853" s="349"/>
      <c r="Q853" s="219"/>
      <c r="R853" s="359"/>
      <c r="S853" s="298"/>
      <c r="T853" s="299"/>
      <c r="U853" s="299"/>
      <c r="V853" s="299"/>
      <c r="W853" s="299"/>
      <c r="X853" s="299"/>
      <c r="Y853" s="299"/>
      <c r="Z853" s="299"/>
      <c r="AA853" s="299"/>
      <c r="AB853" s="300"/>
    </row>
    <row r="854" spans="2:28" customFormat="1" ht="15" customHeight="1" x14ac:dyDescent="0.3">
      <c r="B854" s="270"/>
      <c r="C854" s="269"/>
      <c r="D854" s="319"/>
      <c r="E854" s="319"/>
      <c r="F854" s="319"/>
      <c r="G854" s="319"/>
      <c r="H854" s="319"/>
      <c r="I854" s="348"/>
      <c r="J854" s="348"/>
      <c r="K854" s="320"/>
      <c r="L854" s="348"/>
      <c r="M854" s="319"/>
      <c r="N854" s="319"/>
      <c r="O854" s="319"/>
      <c r="P854" s="349"/>
      <c r="Q854" s="219"/>
      <c r="R854" s="359"/>
      <c r="S854" s="298"/>
      <c r="T854" s="299"/>
      <c r="U854" s="299"/>
      <c r="V854" s="299"/>
      <c r="W854" s="299"/>
      <c r="X854" s="299"/>
      <c r="Y854" s="299"/>
      <c r="Z854" s="299"/>
      <c r="AA854" s="299"/>
      <c r="AB854" s="300"/>
    </row>
    <row r="855" spans="2:28" customFormat="1" ht="15" customHeight="1" x14ac:dyDescent="0.3">
      <c r="B855" s="270"/>
      <c r="C855" s="269"/>
      <c r="D855" s="319"/>
      <c r="E855" s="319"/>
      <c r="F855" s="319"/>
      <c r="G855" s="319"/>
      <c r="H855" s="319"/>
      <c r="I855" s="348"/>
      <c r="J855" s="348"/>
      <c r="K855" s="320"/>
      <c r="L855" s="348"/>
      <c r="M855" s="319"/>
      <c r="N855" s="319"/>
      <c r="O855" s="319"/>
      <c r="P855" s="349"/>
      <c r="Q855" s="219"/>
      <c r="R855" s="359"/>
      <c r="S855" s="298"/>
      <c r="T855" s="299"/>
      <c r="U855" s="299"/>
      <c r="V855" s="299"/>
      <c r="W855" s="299"/>
      <c r="X855" s="299"/>
      <c r="Y855" s="299"/>
      <c r="Z855" s="299"/>
      <c r="AA855" s="299"/>
      <c r="AB855" s="300"/>
    </row>
    <row r="856" spans="2:28" customFormat="1" ht="15" customHeight="1" x14ac:dyDescent="0.3">
      <c r="B856" s="270"/>
      <c r="C856" s="269"/>
      <c r="D856" s="319"/>
      <c r="E856" s="319"/>
      <c r="F856" s="319"/>
      <c r="G856" s="319"/>
      <c r="H856" s="319"/>
      <c r="I856" s="348"/>
      <c r="J856" s="348"/>
      <c r="K856" s="320"/>
      <c r="L856" s="348"/>
      <c r="M856" s="319"/>
      <c r="N856" s="319"/>
      <c r="O856" s="319"/>
      <c r="P856" s="349"/>
      <c r="Q856" s="219"/>
      <c r="R856" s="359"/>
      <c r="S856" s="298"/>
      <c r="T856" s="299"/>
      <c r="U856" s="299"/>
      <c r="V856" s="299"/>
      <c r="W856" s="299"/>
      <c r="X856" s="299"/>
      <c r="Y856" s="299"/>
      <c r="Z856" s="299"/>
      <c r="AA856" s="299"/>
      <c r="AB856" s="300"/>
    </row>
    <row r="857" spans="2:28" customFormat="1" ht="15" customHeight="1" x14ac:dyDescent="0.3">
      <c r="B857" s="270"/>
      <c r="C857" s="269"/>
      <c r="D857" s="319"/>
      <c r="E857" s="319"/>
      <c r="F857" s="319"/>
      <c r="G857" s="319"/>
      <c r="H857" s="319"/>
      <c r="I857" s="348"/>
      <c r="J857" s="348"/>
      <c r="K857" s="320"/>
      <c r="L857" s="348"/>
      <c r="M857" s="319"/>
      <c r="N857" s="319"/>
      <c r="O857" s="319"/>
      <c r="P857" s="349"/>
      <c r="Q857" s="219"/>
      <c r="R857" s="359"/>
      <c r="S857" s="298"/>
      <c r="T857" s="299"/>
      <c r="U857" s="299"/>
      <c r="V857" s="299"/>
      <c r="W857" s="299"/>
      <c r="X857" s="299"/>
      <c r="Y857" s="299"/>
      <c r="Z857" s="299"/>
      <c r="AA857" s="299"/>
      <c r="AB857" s="300"/>
    </row>
    <row r="858" spans="2:28" customFormat="1" ht="15" customHeight="1" x14ac:dyDescent="0.3">
      <c r="B858" s="270"/>
      <c r="C858" s="269"/>
      <c r="D858" s="319"/>
      <c r="E858" s="319"/>
      <c r="F858" s="319"/>
      <c r="G858" s="319"/>
      <c r="H858" s="319"/>
      <c r="I858" s="348"/>
      <c r="J858" s="348"/>
      <c r="K858" s="320"/>
      <c r="L858" s="348"/>
      <c r="M858" s="319"/>
      <c r="N858" s="319"/>
      <c r="O858" s="319"/>
      <c r="P858" s="349"/>
      <c r="Q858" s="219"/>
      <c r="R858" s="359"/>
      <c r="S858" s="298"/>
      <c r="T858" s="299"/>
      <c r="U858" s="299"/>
      <c r="V858" s="299"/>
      <c r="W858" s="299"/>
      <c r="X858" s="299"/>
      <c r="Y858" s="299"/>
      <c r="Z858" s="299"/>
      <c r="AA858" s="299"/>
      <c r="AB858" s="300"/>
    </row>
    <row r="859" spans="2:28" customFormat="1" ht="15" customHeight="1" x14ac:dyDescent="0.3">
      <c r="B859" s="270"/>
      <c r="C859" s="269"/>
      <c r="D859" s="319"/>
      <c r="E859" s="319"/>
      <c r="F859" s="319"/>
      <c r="G859" s="319"/>
      <c r="H859" s="319"/>
      <c r="I859" s="348"/>
      <c r="J859" s="348"/>
      <c r="K859" s="320"/>
      <c r="L859" s="348"/>
      <c r="M859" s="319"/>
      <c r="N859" s="319"/>
      <c r="O859" s="319"/>
      <c r="P859" s="349"/>
      <c r="Q859" s="219"/>
      <c r="R859" s="359"/>
      <c r="S859" s="298"/>
      <c r="T859" s="299"/>
      <c r="U859" s="299"/>
      <c r="V859" s="299"/>
      <c r="W859" s="299"/>
      <c r="X859" s="299"/>
      <c r="Y859" s="299"/>
      <c r="Z859" s="299"/>
      <c r="AA859" s="299"/>
      <c r="AB859" s="300"/>
    </row>
    <row r="860" spans="2:28" customFormat="1" ht="15" customHeight="1" x14ac:dyDescent="0.3">
      <c r="B860" s="270"/>
      <c r="C860" s="269"/>
      <c r="D860" s="319"/>
      <c r="E860" s="319"/>
      <c r="F860" s="319"/>
      <c r="G860" s="319"/>
      <c r="H860" s="319"/>
      <c r="I860" s="348"/>
      <c r="J860" s="348"/>
      <c r="K860" s="320"/>
      <c r="L860" s="348"/>
      <c r="M860" s="319"/>
      <c r="N860" s="319"/>
      <c r="O860" s="319"/>
      <c r="P860" s="349"/>
      <c r="Q860" s="219"/>
      <c r="R860" s="359"/>
      <c r="S860" s="298"/>
      <c r="T860" s="299"/>
      <c r="U860" s="299"/>
      <c r="V860" s="299"/>
      <c r="W860" s="299"/>
      <c r="X860" s="299"/>
      <c r="Y860" s="299"/>
      <c r="Z860" s="299"/>
      <c r="AA860" s="299"/>
      <c r="AB860" s="300"/>
    </row>
    <row r="861" spans="2:28" customFormat="1" ht="15" customHeight="1" x14ac:dyDescent="0.3">
      <c r="B861" s="270"/>
      <c r="C861" s="269"/>
      <c r="D861" s="319"/>
      <c r="E861" s="319"/>
      <c r="F861" s="319"/>
      <c r="G861" s="319"/>
      <c r="H861" s="319"/>
      <c r="I861" s="348"/>
      <c r="J861" s="348"/>
      <c r="K861" s="320"/>
      <c r="L861" s="348"/>
      <c r="M861" s="319"/>
      <c r="N861" s="319"/>
      <c r="O861" s="319"/>
      <c r="P861" s="349"/>
      <c r="Q861" s="219"/>
      <c r="R861" s="359"/>
      <c r="S861" s="298"/>
      <c r="T861" s="299"/>
      <c r="U861" s="299"/>
      <c r="V861" s="299"/>
      <c r="W861" s="299"/>
      <c r="X861" s="299"/>
      <c r="Y861" s="299"/>
      <c r="Z861" s="299"/>
      <c r="AA861" s="299"/>
      <c r="AB861" s="300"/>
    </row>
    <row r="862" spans="2:28" customFormat="1" ht="15" customHeight="1" x14ac:dyDescent="0.3">
      <c r="B862" s="270"/>
      <c r="C862" s="269"/>
      <c r="D862" s="319"/>
      <c r="E862" s="319"/>
      <c r="F862" s="319"/>
      <c r="G862" s="319"/>
      <c r="H862" s="319"/>
      <c r="I862" s="348"/>
      <c r="J862" s="348"/>
      <c r="K862" s="320"/>
      <c r="L862" s="348"/>
      <c r="M862" s="319"/>
      <c r="N862" s="319"/>
      <c r="O862" s="319"/>
      <c r="P862" s="349"/>
      <c r="Q862" s="219"/>
      <c r="R862" s="359"/>
      <c r="S862" s="298"/>
      <c r="T862" s="299"/>
      <c r="U862" s="299"/>
      <c r="V862" s="299"/>
      <c r="W862" s="299"/>
      <c r="X862" s="299"/>
      <c r="Y862" s="299"/>
      <c r="Z862" s="299"/>
      <c r="AA862" s="299"/>
      <c r="AB862" s="300"/>
    </row>
    <row r="863" spans="2:28" customFormat="1" ht="15" customHeight="1" x14ac:dyDescent="0.3">
      <c r="B863" s="270"/>
      <c r="C863" s="269"/>
      <c r="D863" s="319"/>
      <c r="E863" s="319"/>
      <c r="F863" s="319"/>
      <c r="G863" s="319"/>
      <c r="H863" s="319"/>
      <c r="I863" s="348"/>
      <c r="J863" s="348"/>
      <c r="K863" s="320"/>
      <c r="L863" s="348"/>
      <c r="M863" s="319"/>
      <c r="N863" s="319"/>
      <c r="O863" s="319"/>
      <c r="P863" s="349"/>
      <c r="Q863" s="219"/>
      <c r="R863" s="359"/>
      <c r="S863" s="298"/>
      <c r="T863" s="299"/>
      <c r="U863" s="299"/>
      <c r="V863" s="299"/>
      <c r="W863" s="299"/>
      <c r="X863" s="299"/>
      <c r="Y863" s="299"/>
      <c r="Z863" s="299"/>
      <c r="AA863" s="299"/>
      <c r="AB863" s="300"/>
    </row>
    <row r="864" spans="2:28" customFormat="1" ht="15" customHeight="1" x14ac:dyDescent="0.3">
      <c r="B864" s="270"/>
      <c r="C864" s="269"/>
      <c r="D864" s="319"/>
      <c r="E864" s="319"/>
      <c r="F864" s="319"/>
      <c r="G864" s="319"/>
      <c r="H864" s="319"/>
      <c r="I864" s="348"/>
      <c r="J864" s="348"/>
      <c r="K864" s="320"/>
      <c r="L864" s="348"/>
      <c r="M864" s="319"/>
      <c r="N864" s="319"/>
      <c r="O864" s="319"/>
      <c r="P864" s="349"/>
      <c r="Q864" s="219"/>
      <c r="R864" s="359"/>
      <c r="S864" s="298"/>
      <c r="T864" s="299"/>
      <c r="U864" s="299"/>
      <c r="V864" s="299"/>
      <c r="W864" s="299"/>
      <c r="X864" s="299"/>
      <c r="Y864" s="299"/>
      <c r="Z864" s="299"/>
      <c r="AA864" s="299"/>
      <c r="AB864" s="300"/>
    </row>
    <row r="865" spans="2:28" customFormat="1" ht="15" customHeight="1" x14ac:dyDescent="0.3">
      <c r="B865" s="270"/>
      <c r="C865" s="269"/>
      <c r="D865" s="319"/>
      <c r="E865" s="319"/>
      <c r="F865" s="319"/>
      <c r="G865" s="319"/>
      <c r="H865" s="319"/>
      <c r="I865" s="348"/>
      <c r="J865" s="348"/>
      <c r="K865" s="320"/>
      <c r="L865" s="348"/>
      <c r="M865" s="319"/>
      <c r="N865" s="319"/>
      <c r="O865" s="319"/>
      <c r="P865" s="349"/>
      <c r="Q865" s="219"/>
      <c r="R865" s="359"/>
      <c r="S865" s="298"/>
      <c r="T865" s="299"/>
      <c r="U865" s="299"/>
      <c r="V865" s="299"/>
      <c r="W865" s="299"/>
      <c r="X865" s="299"/>
      <c r="Y865" s="299"/>
      <c r="Z865" s="299"/>
      <c r="AA865" s="299"/>
      <c r="AB865" s="300"/>
    </row>
    <row r="866" spans="2:28" customFormat="1" ht="15" customHeight="1" x14ac:dyDescent="0.3">
      <c r="B866" s="270"/>
      <c r="C866" s="269"/>
      <c r="D866" s="319"/>
      <c r="E866" s="319"/>
      <c r="F866" s="319"/>
      <c r="G866" s="319"/>
      <c r="H866" s="319"/>
      <c r="I866" s="348"/>
      <c r="J866" s="348"/>
      <c r="K866" s="320"/>
      <c r="L866" s="348"/>
      <c r="M866" s="319"/>
      <c r="N866" s="319"/>
      <c r="O866" s="319"/>
      <c r="P866" s="349"/>
      <c r="Q866" s="219"/>
      <c r="R866" s="359"/>
      <c r="S866" s="298"/>
      <c r="T866" s="299"/>
      <c r="U866" s="299"/>
      <c r="V866" s="299"/>
      <c r="W866" s="299"/>
      <c r="X866" s="299"/>
      <c r="Y866" s="299"/>
      <c r="Z866" s="299"/>
      <c r="AA866" s="299"/>
      <c r="AB866" s="300"/>
    </row>
    <row r="867" spans="2:28" customFormat="1" ht="15" customHeight="1" x14ac:dyDescent="0.3">
      <c r="B867" s="270"/>
      <c r="C867" s="269"/>
      <c r="D867" s="319"/>
      <c r="E867" s="319"/>
      <c r="F867" s="319"/>
      <c r="G867" s="319"/>
      <c r="H867" s="319"/>
      <c r="I867" s="348"/>
      <c r="J867" s="348"/>
      <c r="K867" s="320"/>
      <c r="L867" s="348"/>
      <c r="M867" s="319"/>
      <c r="N867" s="319"/>
      <c r="O867" s="319"/>
      <c r="P867" s="349"/>
      <c r="Q867" s="219"/>
      <c r="R867" s="359"/>
      <c r="S867" s="298"/>
      <c r="T867" s="299"/>
      <c r="U867" s="299"/>
      <c r="V867" s="299"/>
      <c r="W867" s="299"/>
      <c r="X867" s="299"/>
      <c r="Y867" s="299"/>
      <c r="Z867" s="299"/>
      <c r="AA867" s="299"/>
      <c r="AB867" s="300"/>
    </row>
    <row r="868" spans="2:28" customFormat="1" ht="15" customHeight="1" x14ac:dyDescent="0.3">
      <c r="B868" s="270"/>
      <c r="C868" s="269"/>
      <c r="D868" s="319"/>
      <c r="E868" s="319"/>
      <c r="F868" s="319"/>
      <c r="G868" s="319"/>
      <c r="H868" s="319"/>
      <c r="I868" s="348"/>
      <c r="J868" s="348"/>
      <c r="K868" s="320"/>
      <c r="L868" s="348"/>
      <c r="M868" s="319"/>
      <c r="N868" s="319"/>
      <c r="O868" s="319"/>
      <c r="P868" s="349"/>
      <c r="Q868" s="219"/>
      <c r="R868" s="359"/>
      <c r="S868" s="298"/>
      <c r="T868" s="299"/>
      <c r="U868" s="299"/>
      <c r="V868" s="299"/>
      <c r="W868" s="299"/>
      <c r="X868" s="299"/>
      <c r="Y868" s="299"/>
      <c r="Z868" s="299"/>
      <c r="AA868" s="299"/>
      <c r="AB868" s="300"/>
    </row>
    <row r="869" spans="2:28" customFormat="1" ht="15" customHeight="1" x14ac:dyDescent="0.3">
      <c r="B869" s="270"/>
      <c r="C869" s="269"/>
      <c r="D869" s="319"/>
      <c r="E869" s="319"/>
      <c r="F869" s="319"/>
      <c r="G869" s="319"/>
      <c r="H869" s="319"/>
      <c r="I869" s="348"/>
      <c r="J869" s="348"/>
      <c r="K869" s="320"/>
      <c r="L869" s="348"/>
      <c r="M869" s="319"/>
      <c r="N869" s="319"/>
      <c r="O869" s="319"/>
      <c r="P869" s="349"/>
      <c r="Q869" s="219"/>
      <c r="R869" s="359"/>
      <c r="S869" s="298"/>
      <c r="T869" s="299"/>
      <c r="U869" s="299"/>
      <c r="V869" s="299"/>
      <c r="W869" s="299"/>
      <c r="X869" s="299"/>
      <c r="Y869" s="299"/>
      <c r="Z869" s="299"/>
      <c r="AA869" s="299"/>
      <c r="AB869" s="300"/>
    </row>
    <row r="870" spans="2:28" customFormat="1" ht="15" customHeight="1" x14ac:dyDescent="0.3">
      <c r="B870" s="270"/>
      <c r="C870" s="269"/>
      <c r="D870" s="319"/>
      <c r="E870" s="319"/>
      <c r="F870" s="319"/>
      <c r="G870" s="319"/>
      <c r="H870" s="319"/>
      <c r="I870" s="348"/>
      <c r="J870" s="348"/>
      <c r="K870" s="320"/>
      <c r="L870" s="348"/>
      <c r="M870" s="319"/>
      <c r="N870" s="319"/>
      <c r="O870" s="319"/>
      <c r="P870" s="349"/>
      <c r="Q870" s="219"/>
      <c r="R870" s="359"/>
      <c r="S870" s="298"/>
      <c r="T870" s="299"/>
      <c r="U870" s="299"/>
      <c r="V870" s="299"/>
      <c r="W870" s="299"/>
      <c r="X870" s="299"/>
      <c r="Y870" s="299"/>
      <c r="Z870" s="299"/>
      <c r="AA870" s="299"/>
      <c r="AB870" s="300"/>
    </row>
    <row r="871" spans="2:28" customFormat="1" ht="15" customHeight="1" x14ac:dyDescent="0.3">
      <c r="B871" s="270"/>
      <c r="C871" s="269"/>
      <c r="D871" s="319"/>
      <c r="E871" s="319"/>
      <c r="F871" s="319"/>
      <c r="G871" s="319"/>
      <c r="H871" s="319"/>
      <c r="I871" s="348"/>
      <c r="J871" s="348"/>
      <c r="K871" s="320"/>
      <c r="L871" s="348"/>
      <c r="M871" s="319"/>
      <c r="N871" s="319"/>
      <c r="O871" s="319"/>
      <c r="P871" s="349"/>
      <c r="Q871" s="219"/>
      <c r="R871" s="359"/>
      <c r="S871" s="298"/>
      <c r="T871" s="299"/>
      <c r="U871" s="299"/>
      <c r="V871" s="299"/>
      <c r="W871" s="299"/>
      <c r="X871" s="299"/>
      <c r="Y871" s="299"/>
      <c r="Z871" s="299"/>
      <c r="AA871" s="299"/>
      <c r="AB871" s="300"/>
    </row>
    <row r="872" spans="2:28" customFormat="1" ht="15" customHeight="1" x14ac:dyDescent="0.3">
      <c r="B872" s="270"/>
      <c r="C872" s="269"/>
      <c r="D872" s="319"/>
      <c r="E872" s="319"/>
      <c r="F872" s="319"/>
      <c r="G872" s="319"/>
      <c r="H872" s="319"/>
      <c r="I872" s="348"/>
      <c r="J872" s="348"/>
      <c r="K872" s="320"/>
      <c r="L872" s="348"/>
      <c r="M872" s="319"/>
      <c r="N872" s="319"/>
      <c r="O872" s="319"/>
      <c r="P872" s="349"/>
      <c r="Q872" s="219"/>
      <c r="R872" s="359"/>
      <c r="S872" s="298"/>
      <c r="T872" s="299"/>
      <c r="U872" s="299"/>
      <c r="V872" s="299"/>
      <c r="W872" s="299"/>
      <c r="X872" s="299"/>
      <c r="Y872" s="299"/>
      <c r="Z872" s="299"/>
      <c r="AA872" s="299"/>
      <c r="AB872" s="300"/>
    </row>
    <row r="873" spans="2:28" customFormat="1" ht="15" customHeight="1" x14ac:dyDescent="0.3">
      <c r="B873" s="270"/>
      <c r="C873" s="269"/>
      <c r="D873" s="319"/>
      <c r="E873" s="319"/>
      <c r="F873" s="319"/>
      <c r="G873" s="319"/>
      <c r="H873" s="319"/>
      <c r="I873" s="348"/>
      <c r="J873" s="348"/>
      <c r="K873" s="320"/>
      <c r="L873" s="348"/>
      <c r="M873" s="319"/>
      <c r="N873" s="319"/>
      <c r="O873" s="319"/>
      <c r="P873" s="349"/>
      <c r="Q873" s="219"/>
      <c r="R873" s="359"/>
      <c r="S873" s="298"/>
      <c r="T873" s="299"/>
      <c r="U873" s="299"/>
      <c r="V873" s="299"/>
      <c r="W873" s="299"/>
      <c r="X873" s="299"/>
      <c r="Y873" s="299"/>
      <c r="Z873" s="299"/>
      <c r="AA873" s="299"/>
      <c r="AB873" s="300"/>
    </row>
    <row r="874" spans="2:28" customFormat="1" ht="15" customHeight="1" x14ac:dyDescent="0.3">
      <c r="B874" s="270"/>
      <c r="C874" s="269"/>
      <c r="D874" s="319"/>
      <c r="E874" s="319"/>
      <c r="F874" s="319"/>
      <c r="G874" s="319"/>
      <c r="H874" s="319"/>
      <c r="I874" s="348"/>
      <c r="J874" s="348"/>
      <c r="K874" s="320"/>
      <c r="L874" s="348"/>
      <c r="M874" s="319"/>
      <c r="N874" s="319"/>
      <c r="O874" s="319"/>
      <c r="P874" s="349"/>
      <c r="Q874" s="219"/>
      <c r="R874" s="359"/>
      <c r="S874" s="298"/>
      <c r="T874" s="299"/>
      <c r="U874" s="299"/>
      <c r="V874" s="299"/>
      <c r="W874" s="299"/>
      <c r="X874" s="299"/>
      <c r="Y874" s="299"/>
      <c r="Z874" s="299"/>
      <c r="AA874" s="299"/>
      <c r="AB874" s="300"/>
    </row>
    <row r="875" spans="2:28" customFormat="1" ht="15" customHeight="1" x14ac:dyDescent="0.3">
      <c r="B875" s="270"/>
      <c r="C875" s="269"/>
      <c r="D875" s="319"/>
      <c r="E875" s="319"/>
      <c r="F875" s="319"/>
      <c r="G875" s="319"/>
      <c r="H875" s="319"/>
      <c r="I875" s="348"/>
      <c r="J875" s="348"/>
      <c r="K875" s="320"/>
      <c r="L875" s="348"/>
      <c r="M875" s="319"/>
      <c r="N875" s="319"/>
      <c r="O875" s="319"/>
      <c r="P875" s="349"/>
      <c r="Q875" s="219"/>
      <c r="R875" s="359"/>
      <c r="S875" s="298"/>
      <c r="T875" s="299"/>
      <c r="U875" s="299"/>
      <c r="V875" s="299"/>
      <c r="W875" s="299"/>
      <c r="X875" s="299"/>
      <c r="Y875" s="299"/>
      <c r="Z875" s="299"/>
      <c r="AA875" s="299"/>
      <c r="AB875" s="300"/>
    </row>
    <row r="876" spans="2:28" customFormat="1" ht="15" customHeight="1" x14ac:dyDescent="0.3">
      <c r="B876" s="270"/>
      <c r="C876" s="269"/>
      <c r="D876" s="319"/>
      <c r="E876" s="319"/>
      <c r="F876" s="319"/>
      <c r="G876" s="319"/>
      <c r="H876" s="319"/>
      <c r="I876" s="348"/>
      <c r="J876" s="348"/>
      <c r="K876" s="320"/>
      <c r="L876" s="348"/>
      <c r="M876" s="319"/>
      <c r="N876" s="319"/>
      <c r="O876" s="319"/>
      <c r="P876" s="349"/>
      <c r="Q876" s="219"/>
      <c r="R876" s="359"/>
      <c r="S876" s="298"/>
      <c r="T876" s="299"/>
      <c r="U876" s="299"/>
      <c r="V876" s="299"/>
      <c r="W876" s="299"/>
      <c r="X876" s="299"/>
      <c r="Y876" s="299"/>
      <c r="Z876" s="299"/>
      <c r="AA876" s="299"/>
      <c r="AB876" s="300"/>
    </row>
    <row r="877" spans="2:28" customFormat="1" ht="15" customHeight="1" x14ac:dyDescent="0.3">
      <c r="B877" s="270"/>
      <c r="C877" s="269"/>
      <c r="D877" s="319"/>
      <c r="E877" s="319"/>
      <c r="F877" s="319"/>
      <c r="G877" s="319"/>
      <c r="H877" s="319"/>
      <c r="I877" s="348"/>
      <c r="J877" s="348"/>
      <c r="K877" s="320"/>
      <c r="L877" s="348"/>
      <c r="M877" s="319"/>
      <c r="N877" s="319"/>
      <c r="O877" s="319"/>
      <c r="P877" s="349"/>
      <c r="Q877" s="219"/>
      <c r="R877" s="359"/>
      <c r="S877" s="298"/>
      <c r="T877" s="299"/>
      <c r="U877" s="299"/>
      <c r="V877" s="299"/>
      <c r="W877" s="299"/>
      <c r="X877" s="299"/>
      <c r="Y877" s="299"/>
      <c r="Z877" s="299"/>
      <c r="AA877" s="299"/>
      <c r="AB877" s="300"/>
    </row>
    <row r="878" spans="2:28" customFormat="1" ht="15" customHeight="1" x14ac:dyDescent="0.3">
      <c r="B878" s="270"/>
      <c r="C878" s="269"/>
      <c r="D878" s="319"/>
      <c r="E878" s="319"/>
      <c r="F878" s="319"/>
      <c r="G878" s="319"/>
      <c r="H878" s="319"/>
      <c r="I878" s="348"/>
      <c r="J878" s="348"/>
      <c r="K878" s="320"/>
      <c r="L878" s="348"/>
      <c r="M878" s="319"/>
      <c r="N878" s="319"/>
      <c r="O878" s="319"/>
      <c r="P878" s="349"/>
      <c r="Q878" s="219"/>
      <c r="R878" s="359"/>
      <c r="S878" s="298"/>
      <c r="T878" s="299"/>
      <c r="U878" s="299"/>
      <c r="V878" s="299"/>
      <c r="W878" s="299"/>
      <c r="X878" s="299"/>
      <c r="Y878" s="299"/>
      <c r="Z878" s="299"/>
      <c r="AA878" s="299"/>
      <c r="AB878" s="300"/>
    </row>
    <row r="879" spans="2:28" customFormat="1" ht="15" customHeight="1" x14ac:dyDescent="0.3">
      <c r="B879" s="270"/>
      <c r="C879" s="269"/>
      <c r="D879" s="319"/>
      <c r="E879" s="319"/>
      <c r="F879" s="319"/>
      <c r="G879" s="319"/>
      <c r="H879" s="319"/>
      <c r="I879" s="348"/>
      <c r="J879" s="348"/>
      <c r="K879" s="320"/>
      <c r="L879" s="348"/>
      <c r="M879" s="319"/>
      <c r="N879" s="319"/>
      <c r="O879" s="319"/>
      <c r="P879" s="349"/>
      <c r="Q879" s="219"/>
      <c r="R879" s="359"/>
      <c r="S879" s="298"/>
      <c r="T879" s="299"/>
      <c r="U879" s="299"/>
      <c r="V879" s="299"/>
      <c r="W879" s="299"/>
      <c r="X879" s="299"/>
      <c r="Y879" s="299"/>
      <c r="Z879" s="299"/>
      <c r="AA879" s="299"/>
      <c r="AB879" s="300"/>
    </row>
    <row r="880" spans="2:28" customFormat="1" ht="15" customHeight="1" x14ac:dyDescent="0.3">
      <c r="B880" s="270"/>
      <c r="C880" s="269"/>
      <c r="D880" s="319"/>
      <c r="E880" s="319"/>
      <c r="F880" s="319"/>
      <c r="G880" s="319"/>
      <c r="H880" s="319"/>
      <c r="I880" s="348"/>
      <c r="J880" s="348"/>
      <c r="K880" s="320"/>
      <c r="L880" s="348"/>
      <c r="M880" s="319"/>
      <c r="N880" s="319"/>
      <c r="O880" s="319"/>
      <c r="P880" s="349"/>
      <c r="Q880" s="219"/>
      <c r="R880" s="359"/>
      <c r="S880" s="298"/>
      <c r="T880" s="299"/>
      <c r="U880" s="299"/>
      <c r="V880" s="299"/>
      <c r="W880" s="299"/>
      <c r="X880" s="299"/>
      <c r="Y880" s="299"/>
      <c r="Z880" s="299"/>
      <c r="AA880" s="299"/>
      <c r="AB880" s="300"/>
    </row>
    <row r="881" spans="2:28" customFormat="1" ht="15" customHeight="1" x14ac:dyDescent="0.3">
      <c r="B881" s="270"/>
      <c r="C881" s="269"/>
      <c r="D881" s="319"/>
      <c r="E881" s="319"/>
      <c r="F881" s="319"/>
      <c r="G881" s="319"/>
      <c r="H881" s="319"/>
      <c r="I881" s="348"/>
      <c r="J881" s="348"/>
      <c r="K881" s="320"/>
      <c r="L881" s="348"/>
      <c r="M881" s="319"/>
      <c r="N881" s="319"/>
      <c r="O881" s="319"/>
      <c r="P881" s="349"/>
      <c r="Q881" s="219"/>
      <c r="R881" s="359"/>
      <c r="S881" s="298"/>
      <c r="T881" s="299"/>
      <c r="U881" s="299"/>
      <c r="V881" s="299"/>
      <c r="W881" s="299"/>
      <c r="X881" s="299"/>
      <c r="Y881" s="299"/>
      <c r="Z881" s="299"/>
      <c r="AA881" s="299"/>
      <c r="AB881" s="300"/>
    </row>
    <row r="882" spans="2:28" customFormat="1" ht="15" customHeight="1" x14ac:dyDescent="0.3">
      <c r="B882" s="270"/>
      <c r="C882" s="269"/>
      <c r="D882" s="319"/>
      <c r="E882" s="319"/>
      <c r="F882" s="319"/>
      <c r="G882" s="319"/>
      <c r="H882" s="319"/>
      <c r="I882" s="348"/>
      <c r="J882" s="348"/>
      <c r="K882" s="320"/>
      <c r="L882" s="348"/>
      <c r="M882" s="319"/>
      <c r="N882" s="319"/>
      <c r="O882" s="319"/>
      <c r="P882" s="349"/>
      <c r="Q882" s="219"/>
      <c r="R882" s="359"/>
      <c r="S882" s="298"/>
      <c r="T882" s="299"/>
      <c r="U882" s="299"/>
      <c r="V882" s="299"/>
      <c r="W882" s="299"/>
      <c r="X882" s="299"/>
      <c r="Y882" s="299"/>
      <c r="Z882" s="299"/>
      <c r="AA882" s="299"/>
      <c r="AB882" s="300"/>
    </row>
    <row r="883" spans="2:28" customFormat="1" ht="15" customHeight="1" x14ac:dyDescent="0.3">
      <c r="B883" s="270"/>
      <c r="C883" s="269"/>
      <c r="D883" s="319"/>
      <c r="E883" s="319"/>
      <c r="F883" s="319"/>
      <c r="G883" s="319"/>
      <c r="H883" s="319"/>
      <c r="I883" s="348"/>
      <c r="J883" s="348"/>
      <c r="K883" s="320"/>
      <c r="L883" s="348"/>
      <c r="M883" s="319"/>
      <c r="N883" s="319"/>
      <c r="O883" s="319"/>
      <c r="P883" s="349"/>
      <c r="Q883" s="219"/>
      <c r="R883" s="359"/>
      <c r="S883" s="298"/>
      <c r="T883" s="299"/>
      <c r="U883" s="299"/>
      <c r="V883" s="299"/>
      <c r="W883" s="299"/>
      <c r="X883" s="299"/>
      <c r="Y883" s="299"/>
      <c r="Z883" s="299"/>
      <c r="AA883" s="299"/>
      <c r="AB883" s="300"/>
    </row>
    <row r="884" spans="2:28" customFormat="1" ht="15" customHeight="1" x14ac:dyDescent="0.3">
      <c r="B884" s="270"/>
      <c r="C884" s="269"/>
      <c r="D884" s="319"/>
      <c r="E884" s="319"/>
      <c r="F884" s="319"/>
      <c r="G884" s="319"/>
      <c r="H884" s="319"/>
      <c r="I884" s="348"/>
      <c r="J884" s="348"/>
      <c r="K884" s="320"/>
      <c r="L884" s="348"/>
      <c r="M884" s="319"/>
      <c r="N884" s="319"/>
      <c r="O884" s="319"/>
      <c r="P884" s="349"/>
      <c r="Q884" s="219"/>
      <c r="R884" s="359"/>
      <c r="S884" s="298"/>
      <c r="T884" s="299"/>
      <c r="U884" s="299"/>
      <c r="V884" s="299"/>
      <c r="W884" s="299"/>
      <c r="X884" s="299"/>
      <c r="Y884" s="299"/>
      <c r="Z884" s="299"/>
      <c r="AA884" s="299"/>
      <c r="AB884" s="300"/>
    </row>
    <row r="885" spans="2:28" customFormat="1" ht="15" customHeight="1" x14ac:dyDescent="0.3">
      <c r="B885" s="270"/>
      <c r="C885" s="269"/>
      <c r="D885" s="319"/>
      <c r="E885" s="319"/>
      <c r="F885" s="319"/>
      <c r="G885" s="319"/>
      <c r="H885" s="319"/>
      <c r="I885" s="348"/>
      <c r="J885" s="348"/>
      <c r="K885" s="320"/>
      <c r="L885" s="348"/>
      <c r="M885" s="319"/>
      <c r="N885" s="319"/>
      <c r="O885" s="319"/>
      <c r="P885" s="349"/>
      <c r="Q885" s="219"/>
      <c r="R885" s="359"/>
      <c r="S885" s="298"/>
      <c r="T885" s="299"/>
      <c r="U885" s="299"/>
      <c r="V885" s="299"/>
      <c r="W885" s="299"/>
      <c r="X885" s="299"/>
      <c r="Y885" s="299"/>
      <c r="Z885" s="299"/>
      <c r="AA885" s="299"/>
      <c r="AB885" s="300"/>
    </row>
    <row r="886" spans="2:28" customFormat="1" ht="15" customHeight="1" x14ac:dyDescent="0.3">
      <c r="B886" s="270"/>
      <c r="C886" s="269"/>
      <c r="D886" s="319"/>
      <c r="E886" s="319"/>
      <c r="F886" s="319"/>
      <c r="G886" s="319"/>
      <c r="H886" s="319"/>
      <c r="I886" s="348"/>
      <c r="J886" s="348"/>
      <c r="K886" s="320"/>
      <c r="L886" s="348"/>
      <c r="M886" s="319"/>
      <c r="N886" s="319"/>
      <c r="O886" s="319"/>
      <c r="P886" s="349"/>
      <c r="Q886" s="219"/>
      <c r="R886" s="359"/>
      <c r="S886" s="298"/>
      <c r="T886" s="299"/>
      <c r="U886" s="299"/>
      <c r="V886" s="299"/>
      <c r="W886" s="299"/>
      <c r="X886" s="299"/>
      <c r="Y886" s="299"/>
      <c r="Z886" s="299"/>
      <c r="AA886" s="299"/>
      <c r="AB886" s="300"/>
    </row>
    <row r="887" spans="2:28" customFormat="1" ht="15" customHeight="1" x14ac:dyDescent="0.3">
      <c r="B887" s="270"/>
      <c r="C887" s="269"/>
      <c r="D887" s="319"/>
      <c r="E887" s="319"/>
      <c r="F887" s="319"/>
      <c r="G887" s="319"/>
      <c r="H887" s="319"/>
      <c r="I887" s="348"/>
      <c r="J887" s="348"/>
      <c r="K887" s="320"/>
      <c r="L887" s="348"/>
      <c r="M887" s="319"/>
      <c r="N887" s="319"/>
      <c r="O887" s="319"/>
      <c r="P887" s="349"/>
      <c r="Q887" s="219"/>
      <c r="R887" s="359"/>
      <c r="S887" s="298"/>
      <c r="T887" s="299"/>
      <c r="U887" s="299"/>
      <c r="V887" s="299"/>
      <c r="W887" s="299"/>
      <c r="X887" s="299"/>
      <c r="Y887" s="299"/>
      <c r="Z887" s="299"/>
      <c r="AA887" s="299"/>
      <c r="AB887" s="300"/>
    </row>
    <row r="888" spans="2:28" customFormat="1" ht="15" customHeight="1" x14ac:dyDescent="0.3">
      <c r="B888" s="270"/>
      <c r="C888" s="269"/>
      <c r="D888" s="319"/>
      <c r="E888" s="319"/>
      <c r="F888" s="319"/>
      <c r="G888" s="319"/>
      <c r="H888" s="319"/>
      <c r="I888" s="348"/>
      <c r="J888" s="348"/>
      <c r="K888" s="320"/>
      <c r="L888" s="348"/>
      <c r="M888" s="319"/>
      <c r="N888" s="319"/>
      <c r="O888" s="319"/>
      <c r="P888" s="349"/>
      <c r="Q888" s="219"/>
      <c r="R888" s="359"/>
      <c r="S888" s="298"/>
      <c r="T888" s="299"/>
      <c r="U888" s="299"/>
      <c r="V888" s="299"/>
      <c r="W888" s="299"/>
      <c r="X888" s="299"/>
      <c r="Y888" s="299"/>
      <c r="Z888" s="299"/>
      <c r="AA888" s="299"/>
      <c r="AB888" s="300"/>
    </row>
    <row r="889" spans="2:28" customFormat="1" ht="15" customHeight="1" x14ac:dyDescent="0.3">
      <c r="B889" s="270"/>
      <c r="C889" s="269"/>
      <c r="D889" s="319"/>
      <c r="E889" s="319"/>
      <c r="F889" s="319"/>
      <c r="G889" s="319"/>
      <c r="H889" s="319"/>
      <c r="I889" s="348"/>
      <c r="J889" s="348"/>
      <c r="K889" s="320"/>
      <c r="L889" s="348"/>
      <c r="M889" s="319"/>
      <c r="N889" s="319"/>
      <c r="O889" s="319"/>
      <c r="P889" s="349"/>
      <c r="Q889" s="219"/>
      <c r="R889" s="359"/>
      <c r="S889" s="298"/>
      <c r="T889" s="299"/>
      <c r="U889" s="299"/>
      <c r="V889" s="299"/>
      <c r="W889" s="299"/>
      <c r="X889" s="299"/>
      <c r="Y889" s="299"/>
      <c r="Z889" s="299"/>
      <c r="AA889" s="299"/>
      <c r="AB889" s="300"/>
    </row>
    <row r="890" spans="2:28" customFormat="1" ht="15" customHeight="1" x14ac:dyDescent="0.3">
      <c r="B890" s="270"/>
      <c r="C890" s="269"/>
      <c r="D890" s="319"/>
      <c r="E890" s="319"/>
      <c r="F890" s="319"/>
      <c r="G890" s="319"/>
      <c r="H890" s="319"/>
      <c r="I890" s="348"/>
      <c r="J890" s="348"/>
      <c r="K890" s="320"/>
      <c r="L890" s="348"/>
      <c r="M890" s="319"/>
      <c r="N890" s="319"/>
      <c r="O890" s="319"/>
      <c r="P890" s="349"/>
      <c r="Q890" s="219"/>
      <c r="R890" s="359"/>
      <c r="S890" s="298"/>
      <c r="T890" s="299"/>
      <c r="U890" s="299"/>
      <c r="V890" s="299"/>
      <c r="W890" s="299"/>
      <c r="X890" s="299"/>
      <c r="Y890" s="299"/>
      <c r="Z890" s="299"/>
      <c r="AA890" s="299"/>
      <c r="AB890" s="300"/>
    </row>
    <row r="891" spans="2:28" customFormat="1" ht="15" customHeight="1" x14ac:dyDescent="0.3">
      <c r="B891" s="270"/>
      <c r="C891" s="269"/>
      <c r="D891" s="319"/>
      <c r="E891" s="319"/>
      <c r="F891" s="319"/>
      <c r="G891" s="319"/>
      <c r="H891" s="319"/>
      <c r="I891" s="348"/>
      <c r="J891" s="348"/>
      <c r="K891" s="320"/>
      <c r="L891" s="348"/>
      <c r="M891" s="319"/>
      <c r="N891" s="319"/>
      <c r="O891" s="319"/>
      <c r="P891" s="349"/>
      <c r="Q891" s="219"/>
      <c r="R891" s="359"/>
      <c r="S891" s="298"/>
      <c r="T891" s="299"/>
      <c r="U891" s="299"/>
      <c r="V891" s="299"/>
      <c r="W891" s="299"/>
      <c r="X891" s="299"/>
      <c r="Y891" s="299"/>
      <c r="Z891" s="299"/>
      <c r="AA891" s="299"/>
      <c r="AB891" s="300"/>
    </row>
    <row r="892" spans="2:28" customFormat="1" ht="15" customHeight="1" x14ac:dyDescent="0.3">
      <c r="B892" s="270"/>
      <c r="C892" s="269"/>
      <c r="D892" s="319"/>
      <c r="E892" s="319"/>
      <c r="F892" s="319"/>
      <c r="G892" s="319"/>
      <c r="H892" s="319"/>
      <c r="I892" s="348"/>
      <c r="J892" s="348"/>
      <c r="K892" s="320"/>
      <c r="L892" s="348"/>
      <c r="M892" s="319"/>
      <c r="N892" s="319"/>
      <c r="O892" s="319"/>
      <c r="P892" s="349"/>
      <c r="Q892" s="219"/>
      <c r="R892" s="359"/>
      <c r="S892" s="298"/>
      <c r="T892" s="299"/>
      <c r="U892" s="299"/>
      <c r="V892" s="299"/>
      <c r="W892" s="299"/>
      <c r="X892" s="299"/>
      <c r="Y892" s="299"/>
      <c r="Z892" s="299"/>
      <c r="AA892" s="299"/>
      <c r="AB892" s="300"/>
    </row>
    <row r="893" spans="2:28" customFormat="1" ht="15" customHeight="1" x14ac:dyDescent="0.3">
      <c r="B893" s="270"/>
      <c r="C893" s="269"/>
      <c r="D893" s="319"/>
      <c r="E893" s="319"/>
      <c r="F893" s="319"/>
      <c r="G893" s="319"/>
      <c r="H893" s="319"/>
      <c r="I893" s="348"/>
      <c r="J893" s="348"/>
      <c r="K893" s="320"/>
      <c r="L893" s="348"/>
      <c r="M893" s="319"/>
      <c r="N893" s="319"/>
      <c r="O893" s="319"/>
      <c r="P893" s="349"/>
      <c r="Q893" s="219"/>
      <c r="R893" s="359"/>
      <c r="S893" s="298"/>
      <c r="T893" s="299"/>
      <c r="U893" s="299"/>
      <c r="V893" s="299"/>
      <c r="W893" s="299"/>
      <c r="X893" s="299"/>
      <c r="Y893" s="299"/>
      <c r="Z893" s="299"/>
      <c r="AA893" s="299"/>
      <c r="AB893" s="300"/>
    </row>
    <row r="894" spans="2:28" customFormat="1" ht="15" customHeight="1" x14ac:dyDescent="0.3">
      <c r="B894" s="270"/>
      <c r="C894" s="269"/>
      <c r="D894" s="319"/>
      <c r="E894" s="319"/>
      <c r="F894" s="319"/>
      <c r="G894" s="319"/>
      <c r="H894" s="319"/>
      <c r="I894" s="348"/>
      <c r="J894" s="348"/>
      <c r="K894" s="320"/>
      <c r="L894" s="348"/>
      <c r="M894" s="319"/>
      <c r="N894" s="319"/>
      <c r="O894" s="319"/>
      <c r="P894" s="349"/>
      <c r="Q894" s="219"/>
      <c r="R894" s="359"/>
      <c r="S894" s="298"/>
      <c r="T894" s="299"/>
      <c r="U894" s="299"/>
      <c r="V894" s="299"/>
      <c r="W894" s="299"/>
      <c r="X894" s="299"/>
      <c r="Y894" s="299"/>
      <c r="Z894" s="299"/>
      <c r="AA894" s="299"/>
      <c r="AB894" s="300"/>
    </row>
    <row r="895" spans="2:28" customFormat="1" ht="15" customHeight="1" x14ac:dyDescent="0.3">
      <c r="B895" s="270"/>
      <c r="C895" s="269"/>
      <c r="D895" s="319"/>
      <c r="E895" s="319"/>
      <c r="F895" s="319"/>
      <c r="G895" s="319"/>
      <c r="H895" s="319"/>
      <c r="I895" s="348"/>
      <c r="J895" s="348"/>
      <c r="K895" s="320"/>
      <c r="L895" s="348"/>
      <c r="M895" s="319"/>
      <c r="N895" s="319"/>
      <c r="O895" s="319"/>
      <c r="P895" s="349"/>
      <c r="Q895" s="219"/>
      <c r="R895" s="359"/>
      <c r="S895" s="298"/>
      <c r="T895" s="299"/>
      <c r="U895" s="299"/>
      <c r="V895" s="299"/>
      <c r="W895" s="299"/>
      <c r="X895" s="299"/>
      <c r="Y895" s="299"/>
      <c r="Z895" s="299"/>
      <c r="AA895" s="299"/>
      <c r="AB895" s="300"/>
    </row>
    <row r="896" spans="2:28" customFormat="1" ht="15" customHeight="1" x14ac:dyDescent="0.3">
      <c r="B896" s="270"/>
      <c r="C896" s="269"/>
      <c r="D896" s="319"/>
      <c r="E896" s="319"/>
      <c r="F896" s="319"/>
      <c r="G896" s="319"/>
      <c r="H896" s="319"/>
      <c r="I896" s="348"/>
      <c r="J896" s="348"/>
      <c r="K896" s="320"/>
      <c r="L896" s="348"/>
      <c r="M896" s="319"/>
      <c r="N896" s="319"/>
      <c r="O896" s="319"/>
      <c r="P896" s="349"/>
      <c r="Q896" s="219"/>
      <c r="R896" s="359"/>
      <c r="S896" s="298"/>
      <c r="T896" s="299"/>
      <c r="U896" s="299"/>
      <c r="V896" s="299"/>
      <c r="W896" s="299"/>
      <c r="X896" s="299"/>
      <c r="Y896" s="299"/>
      <c r="Z896" s="299"/>
      <c r="AA896" s="299"/>
      <c r="AB896" s="300"/>
    </row>
    <row r="897" spans="2:28" customFormat="1" ht="15" customHeight="1" x14ac:dyDescent="0.3">
      <c r="B897" s="270"/>
      <c r="C897" s="269"/>
      <c r="D897" s="319"/>
      <c r="E897" s="319"/>
      <c r="F897" s="319"/>
      <c r="G897" s="319"/>
      <c r="H897" s="319"/>
      <c r="I897" s="348"/>
      <c r="J897" s="348"/>
      <c r="K897" s="320"/>
      <c r="L897" s="348"/>
      <c r="M897" s="319"/>
      <c r="N897" s="319"/>
      <c r="O897" s="319"/>
      <c r="P897" s="349"/>
      <c r="Q897" s="219"/>
      <c r="R897" s="359"/>
      <c r="S897" s="298"/>
      <c r="T897" s="299"/>
      <c r="U897" s="299"/>
      <c r="V897" s="299"/>
      <c r="W897" s="299"/>
      <c r="X897" s="299"/>
      <c r="Y897" s="299"/>
      <c r="Z897" s="299"/>
      <c r="AA897" s="299"/>
      <c r="AB897" s="300"/>
    </row>
    <row r="898" spans="2:28" customFormat="1" ht="15" customHeight="1" x14ac:dyDescent="0.3">
      <c r="B898" s="270"/>
      <c r="C898" s="269"/>
      <c r="D898" s="319"/>
      <c r="E898" s="319"/>
      <c r="F898" s="319"/>
      <c r="G898" s="319"/>
      <c r="H898" s="319"/>
      <c r="I898" s="348"/>
      <c r="J898" s="348"/>
      <c r="K898" s="320"/>
      <c r="L898" s="348"/>
      <c r="M898" s="319"/>
      <c r="N898" s="319"/>
      <c r="O898" s="319"/>
      <c r="P898" s="349"/>
      <c r="Q898" s="219"/>
      <c r="R898" s="359"/>
      <c r="S898" s="298"/>
      <c r="T898" s="299"/>
      <c r="U898" s="299"/>
      <c r="V898" s="299"/>
      <c r="W898" s="299"/>
      <c r="X898" s="299"/>
      <c r="Y898" s="299"/>
      <c r="Z898" s="299"/>
      <c r="AA898" s="299"/>
      <c r="AB898" s="300"/>
    </row>
    <row r="899" spans="2:28" customFormat="1" ht="15" customHeight="1" x14ac:dyDescent="0.3">
      <c r="B899" s="270"/>
      <c r="C899" s="269"/>
      <c r="D899" s="319"/>
      <c r="E899" s="319"/>
      <c r="F899" s="319"/>
      <c r="G899" s="319"/>
      <c r="H899" s="319"/>
      <c r="I899" s="348"/>
      <c r="J899" s="348"/>
      <c r="K899" s="320"/>
      <c r="L899" s="348"/>
      <c r="M899" s="319"/>
      <c r="N899" s="319"/>
      <c r="O899" s="319"/>
      <c r="P899" s="349"/>
      <c r="Q899" s="219"/>
      <c r="R899" s="359"/>
      <c r="S899" s="298"/>
      <c r="T899" s="299"/>
      <c r="U899" s="299"/>
      <c r="V899" s="299"/>
      <c r="W899" s="299"/>
      <c r="X899" s="299"/>
      <c r="Y899" s="299"/>
      <c r="Z899" s="299"/>
      <c r="AA899" s="299"/>
      <c r="AB899" s="300"/>
    </row>
    <row r="900" spans="2:28" customFormat="1" ht="15" customHeight="1" x14ac:dyDescent="0.3">
      <c r="B900" s="270"/>
      <c r="C900" s="269"/>
      <c r="D900" s="319"/>
      <c r="E900" s="319"/>
      <c r="F900" s="319"/>
      <c r="G900" s="319"/>
      <c r="H900" s="319"/>
      <c r="I900" s="348"/>
      <c r="J900" s="348"/>
      <c r="K900" s="320"/>
      <c r="L900" s="348"/>
      <c r="M900" s="319"/>
      <c r="N900" s="319"/>
      <c r="O900" s="319"/>
      <c r="P900" s="349"/>
      <c r="Q900" s="219"/>
      <c r="R900" s="359"/>
      <c r="S900" s="298"/>
      <c r="T900" s="299"/>
      <c r="U900" s="299"/>
      <c r="V900" s="299"/>
      <c r="W900" s="299"/>
      <c r="X900" s="299"/>
      <c r="Y900" s="299"/>
      <c r="Z900" s="299"/>
      <c r="AA900" s="299"/>
      <c r="AB900" s="300"/>
    </row>
    <row r="901" spans="2:28" customFormat="1" ht="15" customHeight="1" x14ac:dyDescent="0.25">
      <c r="B901" s="270"/>
      <c r="C901" s="269"/>
      <c r="D901" s="319"/>
      <c r="E901" s="319"/>
      <c r="F901" s="319"/>
      <c r="G901" s="319"/>
      <c r="H901" s="319"/>
      <c r="I901" s="348"/>
      <c r="J901" s="348"/>
      <c r="K901" s="320"/>
      <c r="L901" s="348"/>
      <c r="M901" s="319"/>
      <c r="N901" s="319"/>
      <c r="O901" s="319"/>
      <c r="P901" s="349"/>
      <c r="Q901" s="349"/>
      <c r="R901" s="359"/>
      <c r="S901" s="298"/>
      <c r="T901" s="299"/>
      <c r="U901" s="299"/>
      <c r="V901" s="299"/>
      <c r="W901" s="299"/>
      <c r="X901" s="299"/>
      <c r="Y901" s="299"/>
      <c r="Z901" s="299"/>
      <c r="AA901" s="299"/>
      <c r="AB901" s="300"/>
    </row>
    <row r="902" spans="2:28" customFormat="1" ht="15" customHeight="1" x14ac:dyDescent="0.25">
      <c r="B902" s="270"/>
      <c r="C902" s="269"/>
      <c r="D902" s="319"/>
      <c r="E902" s="319"/>
      <c r="F902" s="319"/>
      <c r="G902" s="319"/>
      <c r="H902" s="319"/>
      <c r="I902" s="348"/>
      <c r="J902" s="348"/>
      <c r="K902" s="320"/>
      <c r="L902" s="348"/>
      <c r="M902" s="319"/>
      <c r="N902" s="319"/>
      <c r="O902" s="319"/>
      <c r="P902" s="349"/>
      <c r="Q902" s="349"/>
      <c r="R902" s="359"/>
      <c r="S902" s="298"/>
      <c r="T902" s="299"/>
      <c r="U902" s="299"/>
      <c r="V902" s="299"/>
      <c r="W902" s="299"/>
      <c r="X902" s="299"/>
      <c r="Y902" s="299"/>
      <c r="Z902" s="299"/>
      <c r="AA902" s="299"/>
      <c r="AB902" s="300"/>
    </row>
    <row r="903" spans="2:28" customFormat="1" ht="15" customHeight="1" x14ac:dyDescent="0.25">
      <c r="B903" s="270"/>
      <c r="C903" s="269"/>
      <c r="D903" s="319"/>
      <c r="E903" s="319"/>
      <c r="F903" s="319"/>
      <c r="G903" s="319"/>
      <c r="H903" s="319"/>
      <c r="I903" s="348"/>
      <c r="J903" s="348"/>
      <c r="K903" s="320"/>
      <c r="L903" s="348"/>
      <c r="M903" s="319"/>
      <c r="N903" s="319"/>
      <c r="O903" s="319"/>
      <c r="P903" s="349"/>
      <c r="Q903" s="349"/>
      <c r="R903" s="359"/>
      <c r="S903" s="298"/>
      <c r="T903" s="299"/>
      <c r="U903" s="299"/>
      <c r="V903" s="299"/>
      <c r="W903" s="299"/>
      <c r="X903" s="299"/>
      <c r="Y903" s="299"/>
      <c r="Z903" s="299"/>
      <c r="AA903" s="299"/>
      <c r="AB903" s="300"/>
    </row>
    <row r="904" spans="2:28" customFormat="1" ht="15" customHeight="1" x14ac:dyDescent="0.25">
      <c r="B904" s="270"/>
      <c r="C904" s="269"/>
      <c r="D904" s="319"/>
      <c r="E904" s="319"/>
      <c r="F904" s="319"/>
      <c r="G904" s="319"/>
      <c r="H904" s="319"/>
      <c r="I904" s="348"/>
      <c r="J904" s="348"/>
      <c r="K904" s="320"/>
      <c r="L904" s="348"/>
      <c r="M904" s="319"/>
      <c r="N904" s="319"/>
      <c r="O904" s="319"/>
      <c r="P904" s="349"/>
      <c r="Q904" s="349"/>
      <c r="R904" s="359"/>
      <c r="S904" s="298"/>
      <c r="T904" s="299"/>
      <c r="U904" s="299"/>
      <c r="V904" s="299"/>
      <c r="W904" s="299"/>
      <c r="X904" s="299"/>
      <c r="Y904" s="299"/>
      <c r="Z904" s="299"/>
      <c r="AA904" s="299"/>
      <c r="AB904" s="300"/>
    </row>
    <row r="905" spans="2:28" customFormat="1" ht="15" customHeight="1" x14ac:dyDescent="0.25">
      <c r="B905" s="270"/>
      <c r="C905" s="269"/>
      <c r="D905" s="319"/>
      <c r="E905" s="319"/>
      <c r="F905" s="319"/>
      <c r="G905" s="319"/>
      <c r="H905" s="319"/>
      <c r="I905" s="348"/>
      <c r="J905" s="348"/>
      <c r="K905" s="320"/>
      <c r="L905" s="348"/>
      <c r="M905" s="319"/>
      <c r="N905" s="319"/>
      <c r="O905" s="319"/>
      <c r="P905" s="349"/>
      <c r="Q905" s="349"/>
      <c r="R905" s="359"/>
      <c r="S905" s="298"/>
      <c r="T905" s="299"/>
      <c r="U905" s="299"/>
      <c r="V905" s="299"/>
      <c r="W905" s="299"/>
      <c r="X905" s="299"/>
      <c r="Y905" s="299"/>
      <c r="Z905" s="299"/>
      <c r="AA905" s="299"/>
      <c r="AB905" s="300"/>
    </row>
    <row r="906" spans="2:28" customFormat="1" ht="15" customHeight="1" x14ac:dyDescent="0.25">
      <c r="B906" s="270"/>
      <c r="C906" s="269"/>
      <c r="D906" s="319"/>
      <c r="E906" s="319"/>
      <c r="F906" s="319"/>
      <c r="G906" s="319"/>
      <c r="H906" s="319"/>
      <c r="I906" s="348"/>
      <c r="J906" s="348"/>
      <c r="K906" s="320"/>
      <c r="L906" s="348"/>
      <c r="M906" s="319"/>
      <c r="N906" s="319"/>
      <c r="O906" s="319"/>
      <c r="P906" s="349"/>
      <c r="Q906" s="349"/>
      <c r="R906" s="359"/>
      <c r="S906" s="298"/>
      <c r="T906" s="299"/>
      <c r="U906" s="299"/>
      <c r="V906" s="299"/>
      <c r="W906" s="299"/>
      <c r="X906" s="299"/>
      <c r="Y906" s="299"/>
      <c r="Z906" s="299"/>
      <c r="AA906" s="299"/>
      <c r="AB906" s="300"/>
    </row>
    <row r="907" spans="2:28" customFormat="1" ht="15" customHeight="1" x14ac:dyDescent="0.25">
      <c r="B907" s="270"/>
      <c r="C907" s="269"/>
      <c r="D907" s="319"/>
      <c r="E907" s="319"/>
      <c r="F907" s="319"/>
      <c r="G907" s="319"/>
      <c r="H907" s="319"/>
      <c r="I907" s="348"/>
      <c r="J907" s="348"/>
      <c r="K907" s="320"/>
      <c r="L907" s="348"/>
      <c r="M907" s="319"/>
      <c r="N907" s="319"/>
      <c r="O907" s="319"/>
      <c r="P907" s="349"/>
      <c r="Q907" s="349"/>
      <c r="R907" s="359"/>
      <c r="S907" s="298"/>
      <c r="T907" s="299"/>
      <c r="U907" s="299"/>
      <c r="V907" s="299"/>
      <c r="W907" s="299"/>
      <c r="X907" s="299"/>
      <c r="Y907" s="299"/>
      <c r="Z907" s="299"/>
      <c r="AA907" s="299"/>
      <c r="AB907" s="300"/>
    </row>
    <row r="908" spans="2:28" customFormat="1" ht="15" customHeight="1" x14ac:dyDescent="0.25">
      <c r="B908" s="270"/>
      <c r="C908" s="269"/>
      <c r="D908" s="319"/>
      <c r="E908" s="319"/>
      <c r="F908" s="319"/>
      <c r="G908" s="319"/>
      <c r="H908" s="319"/>
      <c r="I908" s="348"/>
      <c r="J908" s="348"/>
      <c r="K908" s="320"/>
      <c r="L908" s="348"/>
      <c r="M908" s="319"/>
      <c r="N908" s="319"/>
      <c r="O908" s="319"/>
      <c r="P908" s="349"/>
      <c r="Q908" s="349"/>
      <c r="R908" s="359"/>
      <c r="S908" s="298"/>
      <c r="T908" s="299"/>
      <c r="U908" s="299"/>
      <c r="V908" s="299"/>
      <c r="W908" s="299"/>
      <c r="X908" s="299"/>
      <c r="Y908" s="299"/>
      <c r="Z908" s="299"/>
      <c r="AA908" s="299"/>
      <c r="AB908" s="300"/>
    </row>
    <row r="909" spans="2:28" customFormat="1" ht="15" customHeight="1" x14ac:dyDescent="0.25">
      <c r="B909" s="270"/>
      <c r="C909" s="269"/>
      <c r="D909" s="319"/>
      <c r="E909" s="319"/>
      <c r="F909" s="319"/>
      <c r="G909" s="319"/>
      <c r="H909" s="319"/>
      <c r="I909" s="348"/>
      <c r="J909" s="348"/>
      <c r="K909" s="320"/>
      <c r="L909" s="348"/>
      <c r="M909" s="319"/>
      <c r="N909" s="319"/>
      <c r="O909" s="319"/>
      <c r="P909" s="349"/>
      <c r="Q909" s="349"/>
      <c r="R909" s="359"/>
      <c r="S909" s="298"/>
      <c r="T909" s="299"/>
      <c r="U909" s="299"/>
      <c r="V909" s="299"/>
      <c r="W909" s="299"/>
      <c r="X909" s="299"/>
      <c r="Y909" s="299"/>
      <c r="Z909" s="299"/>
      <c r="AA909" s="299"/>
      <c r="AB909" s="300"/>
    </row>
    <row r="910" spans="2:28" customFormat="1" ht="15" customHeight="1" x14ac:dyDescent="0.25">
      <c r="B910" s="270"/>
      <c r="C910" s="269"/>
      <c r="D910" s="319"/>
      <c r="E910" s="319"/>
      <c r="F910" s="319"/>
      <c r="G910" s="319"/>
      <c r="H910" s="319"/>
      <c r="I910" s="348"/>
      <c r="J910" s="348"/>
      <c r="K910" s="320"/>
      <c r="L910" s="348"/>
      <c r="M910" s="319"/>
      <c r="N910" s="319"/>
      <c r="O910" s="319"/>
      <c r="P910" s="349"/>
      <c r="Q910" s="349"/>
      <c r="R910" s="359"/>
      <c r="S910" s="298"/>
      <c r="T910" s="299"/>
      <c r="U910" s="299"/>
      <c r="V910" s="299"/>
      <c r="W910" s="299"/>
      <c r="X910" s="299"/>
      <c r="Y910" s="299"/>
      <c r="Z910" s="299"/>
      <c r="AA910" s="299"/>
      <c r="AB910" s="300"/>
    </row>
    <row r="911" spans="2:28" customFormat="1" ht="15" customHeight="1" x14ac:dyDescent="0.25">
      <c r="B911" s="270"/>
      <c r="C911" s="269"/>
      <c r="D911" s="319"/>
      <c r="E911" s="319"/>
      <c r="F911" s="319"/>
      <c r="G911" s="319"/>
      <c r="H911" s="319"/>
      <c r="I911" s="348"/>
      <c r="J911" s="348"/>
      <c r="K911" s="320"/>
      <c r="L911" s="348"/>
      <c r="M911" s="319"/>
      <c r="N911" s="319"/>
      <c r="O911" s="319"/>
      <c r="P911" s="349"/>
      <c r="Q911" s="349"/>
      <c r="R911" s="359"/>
      <c r="S911" s="298"/>
      <c r="T911" s="299"/>
      <c r="U911" s="299"/>
      <c r="V911" s="299"/>
      <c r="W911" s="299"/>
      <c r="X911" s="299"/>
      <c r="Y911" s="299"/>
      <c r="Z911" s="299"/>
      <c r="AA911" s="299"/>
      <c r="AB911" s="300"/>
    </row>
    <row r="912" spans="2:28" customFormat="1" ht="15" customHeight="1" x14ac:dyDescent="0.25">
      <c r="B912" s="270"/>
      <c r="C912" s="269"/>
      <c r="D912" s="319"/>
      <c r="E912" s="319"/>
      <c r="F912" s="319"/>
      <c r="G912" s="319"/>
      <c r="H912" s="319"/>
      <c r="I912" s="348"/>
      <c r="J912" s="348"/>
      <c r="K912" s="320"/>
      <c r="L912" s="348"/>
      <c r="M912" s="319"/>
      <c r="N912" s="319"/>
      <c r="O912" s="319"/>
      <c r="P912" s="349"/>
      <c r="Q912" s="349"/>
      <c r="R912" s="359"/>
      <c r="S912" s="298"/>
      <c r="T912" s="299"/>
      <c r="U912" s="299"/>
      <c r="V912" s="299"/>
      <c r="W912" s="299"/>
      <c r="X912" s="299"/>
      <c r="Y912" s="299"/>
      <c r="Z912" s="299"/>
      <c r="AA912" s="299"/>
      <c r="AB912" s="300"/>
    </row>
    <row r="913" spans="2:28" customFormat="1" ht="15" customHeight="1" x14ac:dyDescent="0.25">
      <c r="B913" s="270"/>
      <c r="C913" s="269"/>
      <c r="D913" s="319"/>
      <c r="E913" s="319"/>
      <c r="F913" s="319"/>
      <c r="G913" s="319"/>
      <c r="H913" s="319"/>
      <c r="I913" s="348"/>
      <c r="J913" s="348"/>
      <c r="K913" s="320"/>
      <c r="L913" s="348"/>
      <c r="M913" s="319"/>
      <c r="N913" s="319"/>
      <c r="O913" s="319"/>
      <c r="P913" s="349"/>
      <c r="Q913" s="349"/>
      <c r="R913" s="359"/>
      <c r="S913" s="298"/>
      <c r="T913" s="299"/>
      <c r="U913" s="299"/>
      <c r="V913" s="299"/>
      <c r="W913" s="299"/>
      <c r="X913" s="299"/>
      <c r="Y913" s="299"/>
      <c r="Z913" s="299"/>
      <c r="AA913" s="299"/>
      <c r="AB913" s="300"/>
    </row>
    <row r="914" spans="2:28" customFormat="1" ht="15" customHeight="1" x14ac:dyDescent="0.25">
      <c r="B914" s="270"/>
      <c r="C914" s="269"/>
      <c r="D914" s="319"/>
      <c r="E914" s="319"/>
      <c r="F914" s="319"/>
      <c r="G914" s="319"/>
      <c r="H914" s="319"/>
      <c r="I914" s="348"/>
      <c r="J914" s="348"/>
      <c r="K914" s="320"/>
      <c r="L914" s="348"/>
      <c r="M914" s="319"/>
      <c r="N914" s="319"/>
      <c r="O914" s="319"/>
      <c r="P914" s="349"/>
      <c r="Q914" s="349"/>
      <c r="R914" s="359"/>
      <c r="S914" s="298"/>
      <c r="T914" s="299"/>
      <c r="U914" s="299"/>
      <c r="V914" s="299"/>
      <c r="W914" s="299"/>
      <c r="X914" s="299"/>
      <c r="Y914" s="299"/>
      <c r="Z914" s="299"/>
      <c r="AA914" s="299"/>
      <c r="AB914" s="300"/>
    </row>
    <row r="915" spans="2:28" customFormat="1" ht="15" customHeight="1" x14ac:dyDescent="0.25">
      <c r="B915" s="270"/>
      <c r="C915" s="269"/>
      <c r="D915" s="319"/>
      <c r="E915" s="319"/>
      <c r="F915" s="319"/>
      <c r="G915" s="319"/>
      <c r="H915" s="319"/>
      <c r="I915" s="348"/>
      <c r="J915" s="348"/>
      <c r="K915" s="320"/>
      <c r="L915" s="348"/>
      <c r="M915" s="319"/>
      <c r="N915" s="319"/>
      <c r="O915" s="319"/>
      <c r="P915" s="349"/>
      <c r="Q915" s="349"/>
      <c r="R915" s="359"/>
      <c r="S915" s="298"/>
      <c r="T915" s="299"/>
      <c r="U915" s="299"/>
      <c r="V915" s="299"/>
      <c r="W915" s="299"/>
      <c r="X915" s="299"/>
      <c r="Y915" s="299"/>
      <c r="Z915" s="299"/>
      <c r="AA915" s="299"/>
      <c r="AB915" s="300"/>
    </row>
    <row r="916" spans="2:28" customFormat="1" ht="15" customHeight="1" x14ac:dyDescent="0.25">
      <c r="B916" s="270"/>
      <c r="C916" s="269"/>
      <c r="D916" s="319"/>
      <c r="E916" s="319"/>
      <c r="F916" s="319"/>
      <c r="G916" s="319"/>
      <c r="H916" s="319"/>
      <c r="I916" s="348"/>
      <c r="J916" s="348"/>
      <c r="K916" s="320"/>
      <c r="L916" s="348"/>
      <c r="M916" s="319"/>
      <c r="N916" s="319"/>
      <c r="O916" s="319"/>
      <c r="P916" s="349"/>
      <c r="Q916" s="349"/>
      <c r="R916" s="359"/>
      <c r="S916" s="298"/>
      <c r="T916" s="299"/>
      <c r="U916" s="299"/>
      <c r="V916" s="299"/>
      <c r="W916" s="299"/>
      <c r="X916" s="299"/>
      <c r="Y916" s="299"/>
      <c r="Z916" s="299"/>
      <c r="AA916" s="299"/>
      <c r="AB916" s="300"/>
    </row>
    <row r="917" spans="2:28" customFormat="1" ht="15" customHeight="1" x14ac:dyDescent="0.25">
      <c r="B917" s="270"/>
      <c r="C917" s="269"/>
      <c r="D917" s="319"/>
      <c r="E917" s="319"/>
      <c r="F917" s="319"/>
      <c r="G917" s="319"/>
      <c r="H917" s="319"/>
      <c r="I917" s="348"/>
      <c r="J917" s="348"/>
      <c r="K917" s="320"/>
      <c r="L917" s="348"/>
      <c r="M917" s="319"/>
      <c r="N917" s="319"/>
      <c r="O917" s="319"/>
      <c r="P917" s="349"/>
      <c r="Q917" s="349"/>
      <c r="R917" s="359"/>
      <c r="S917" s="298"/>
      <c r="T917" s="299"/>
      <c r="U917" s="299"/>
      <c r="V917" s="299"/>
      <c r="W917" s="299"/>
      <c r="X917" s="299"/>
      <c r="Y917" s="299"/>
      <c r="Z917" s="299"/>
      <c r="AA917" s="299"/>
      <c r="AB917" s="300"/>
    </row>
    <row r="918" spans="2:28" customFormat="1" ht="15" customHeight="1" x14ac:dyDescent="0.25">
      <c r="B918" s="270"/>
      <c r="C918" s="269"/>
      <c r="D918" s="319"/>
      <c r="E918" s="319"/>
      <c r="F918" s="319"/>
      <c r="G918" s="319"/>
      <c r="H918" s="319"/>
      <c r="I918" s="348"/>
      <c r="J918" s="348"/>
      <c r="K918" s="320"/>
      <c r="L918" s="348"/>
      <c r="M918" s="319"/>
      <c r="N918" s="319"/>
      <c r="O918" s="319"/>
      <c r="P918" s="349"/>
      <c r="Q918" s="349"/>
      <c r="R918" s="359"/>
      <c r="S918" s="298"/>
      <c r="T918" s="299"/>
      <c r="U918" s="299"/>
      <c r="V918" s="299"/>
      <c r="W918" s="299"/>
      <c r="X918" s="299"/>
      <c r="Y918" s="299"/>
      <c r="Z918" s="299"/>
      <c r="AA918" s="299"/>
      <c r="AB918" s="300"/>
    </row>
    <row r="919" spans="2:28" customFormat="1" ht="15" customHeight="1" x14ac:dyDescent="0.25">
      <c r="B919" s="270"/>
      <c r="C919" s="269"/>
      <c r="D919" s="319"/>
      <c r="E919" s="319"/>
      <c r="F919" s="319"/>
      <c r="G919" s="319"/>
      <c r="H919" s="319"/>
      <c r="I919" s="348"/>
      <c r="J919" s="348"/>
      <c r="K919" s="320"/>
      <c r="L919" s="348"/>
      <c r="M919" s="319"/>
      <c r="N919" s="319"/>
      <c r="O919" s="319"/>
      <c r="P919" s="349"/>
      <c r="Q919" s="349"/>
      <c r="R919" s="359"/>
      <c r="S919" s="298"/>
      <c r="T919" s="299"/>
      <c r="U919" s="299"/>
      <c r="V919" s="299"/>
      <c r="W919" s="299"/>
      <c r="X919" s="299"/>
      <c r="Y919" s="299"/>
      <c r="Z919" s="299"/>
      <c r="AA919" s="299"/>
      <c r="AB919" s="300"/>
    </row>
    <row r="920" spans="2:28" customFormat="1" ht="15" customHeight="1" x14ac:dyDescent="0.25">
      <c r="B920" s="270"/>
      <c r="C920" s="269"/>
      <c r="D920" s="319"/>
      <c r="E920" s="319"/>
      <c r="F920" s="319"/>
      <c r="G920" s="319"/>
      <c r="H920" s="319"/>
      <c r="I920" s="348"/>
      <c r="J920" s="348"/>
      <c r="K920" s="320"/>
      <c r="L920" s="348"/>
      <c r="M920" s="319"/>
      <c r="N920" s="319"/>
      <c r="O920" s="319"/>
      <c r="P920" s="349"/>
      <c r="Q920" s="349"/>
      <c r="R920" s="359"/>
      <c r="S920" s="298"/>
      <c r="T920" s="299"/>
      <c r="U920" s="299"/>
      <c r="V920" s="299"/>
      <c r="W920" s="299"/>
      <c r="X920" s="299"/>
      <c r="Y920" s="299"/>
      <c r="Z920" s="299"/>
      <c r="AA920" s="299"/>
      <c r="AB920" s="300"/>
    </row>
    <row r="921" spans="2:28" customFormat="1" ht="15" customHeight="1" x14ac:dyDescent="0.25">
      <c r="B921" s="270"/>
      <c r="C921" s="269"/>
      <c r="D921" s="319"/>
      <c r="E921" s="319"/>
      <c r="F921" s="319"/>
      <c r="G921" s="319"/>
      <c r="H921" s="319"/>
      <c r="I921" s="348"/>
      <c r="J921" s="348"/>
      <c r="K921" s="320"/>
      <c r="L921" s="348"/>
      <c r="M921" s="319"/>
      <c r="N921" s="319"/>
      <c r="O921" s="319"/>
      <c r="P921" s="349"/>
      <c r="Q921" s="349"/>
      <c r="R921" s="359"/>
      <c r="S921" s="298"/>
      <c r="T921" s="299"/>
      <c r="U921" s="299"/>
      <c r="V921" s="299"/>
      <c r="W921" s="299"/>
      <c r="X921" s="299"/>
      <c r="Y921" s="299"/>
      <c r="Z921" s="299"/>
      <c r="AA921" s="299"/>
      <c r="AB921" s="300"/>
    </row>
    <row r="922" spans="2:28" customFormat="1" ht="15" customHeight="1" x14ac:dyDescent="0.25">
      <c r="B922" s="270"/>
      <c r="C922" s="269"/>
      <c r="D922" s="319"/>
      <c r="E922" s="319"/>
      <c r="F922" s="319"/>
      <c r="G922" s="319"/>
      <c r="H922" s="319"/>
      <c r="I922" s="348"/>
      <c r="J922" s="348"/>
      <c r="K922" s="320"/>
      <c r="L922" s="348"/>
      <c r="M922" s="319"/>
      <c r="N922" s="319"/>
      <c r="O922" s="319"/>
      <c r="P922" s="349"/>
      <c r="Q922" s="349"/>
      <c r="R922" s="359"/>
      <c r="S922" s="298"/>
      <c r="T922" s="299"/>
      <c r="U922" s="299"/>
      <c r="V922" s="299"/>
      <c r="W922" s="299"/>
      <c r="X922" s="299"/>
      <c r="Y922" s="299"/>
      <c r="Z922" s="299"/>
      <c r="AA922" s="299"/>
      <c r="AB922" s="300"/>
    </row>
    <row r="923" spans="2:28" customFormat="1" ht="15" customHeight="1" x14ac:dyDescent="0.25">
      <c r="B923" s="270"/>
      <c r="C923" s="269"/>
      <c r="D923" s="319"/>
      <c r="E923" s="319"/>
      <c r="F923" s="319"/>
      <c r="G923" s="319"/>
      <c r="H923" s="319"/>
      <c r="I923" s="348"/>
      <c r="J923" s="348"/>
      <c r="K923" s="320"/>
      <c r="L923" s="348"/>
      <c r="M923" s="319"/>
      <c r="N923" s="319"/>
      <c r="O923" s="319"/>
      <c r="P923" s="349"/>
      <c r="Q923" s="349"/>
      <c r="R923" s="359"/>
      <c r="S923" s="298"/>
      <c r="T923" s="299"/>
      <c r="U923" s="299"/>
      <c r="V923" s="299"/>
      <c r="W923" s="299"/>
      <c r="X923" s="299"/>
      <c r="Y923" s="299"/>
      <c r="Z923" s="299"/>
      <c r="AA923" s="299"/>
      <c r="AB923" s="300"/>
    </row>
    <row r="924" spans="2:28" customFormat="1" ht="15" customHeight="1" x14ac:dyDescent="0.25">
      <c r="B924" s="270"/>
      <c r="C924" s="269"/>
      <c r="D924" s="319"/>
      <c r="E924" s="319"/>
      <c r="F924" s="319"/>
      <c r="G924" s="319"/>
      <c r="H924" s="319"/>
      <c r="I924" s="348"/>
      <c r="J924" s="348"/>
      <c r="K924" s="320"/>
      <c r="L924" s="348"/>
      <c r="M924" s="319"/>
      <c r="N924" s="319"/>
      <c r="O924" s="319"/>
      <c r="P924" s="349"/>
      <c r="Q924" s="349"/>
      <c r="R924" s="359"/>
      <c r="S924" s="298"/>
      <c r="T924" s="299"/>
      <c r="U924" s="299"/>
      <c r="V924" s="299"/>
      <c r="W924" s="299"/>
      <c r="X924" s="299"/>
      <c r="Y924" s="299"/>
      <c r="Z924" s="299"/>
      <c r="AA924" s="299"/>
      <c r="AB924" s="300"/>
    </row>
    <row r="925" spans="2:28" customFormat="1" ht="15" customHeight="1" x14ac:dyDescent="0.25">
      <c r="B925" s="270"/>
      <c r="C925" s="269"/>
      <c r="D925" s="319"/>
      <c r="E925" s="319"/>
      <c r="F925" s="319"/>
      <c r="G925" s="319"/>
      <c r="H925" s="319"/>
      <c r="I925" s="348"/>
      <c r="J925" s="348"/>
      <c r="K925" s="320"/>
      <c r="L925" s="348"/>
      <c r="M925" s="319"/>
      <c r="N925" s="319"/>
      <c r="O925" s="319"/>
      <c r="P925" s="349"/>
      <c r="Q925" s="349"/>
      <c r="R925" s="359"/>
      <c r="S925" s="298"/>
      <c r="T925" s="299"/>
      <c r="U925" s="299"/>
      <c r="V925" s="299"/>
      <c r="W925" s="299"/>
      <c r="X925" s="299"/>
      <c r="Y925" s="299"/>
      <c r="Z925" s="299"/>
      <c r="AA925" s="299"/>
      <c r="AB925" s="300"/>
    </row>
    <row r="926" spans="2:28" customFormat="1" ht="15" customHeight="1" x14ac:dyDescent="0.25">
      <c r="B926" s="270"/>
      <c r="C926" s="269"/>
      <c r="D926" s="319"/>
      <c r="E926" s="319"/>
      <c r="F926" s="319"/>
      <c r="G926" s="319"/>
      <c r="H926" s="319"/>
      <c r="I926" s="348"/>
      <c r="J926" s="348"/>
      <c r="K926" s="320"/>
      <c r="L926" s="348"/>
      <c r="M926" s="319"/>
      <c r="N926" s="319"/>
      <c r="O926" s="319"/>
      <c r="P926" s="349"/>
      <c r="Q926" s="349"/>
      <c r="R926" s="359"/>
      <c r="S926" s="298"/>
      <c r="T926" s="299"/>
      <c r="U926" s="299"/>
      <c r="V926" s="299"/>
      <c r="W926" s="299"/>
      <c r="X926" s="299"/>
      <c r="Y926" s="299"/>
      <c r="Z926" s="299"/>
      <c r="AA926" s="299"/>
      <c r="AB926" s="300"/>
    </row>
    <row r="927" spans="2:28" customFormat="1" ht="15" customHeight="1" x14ac:dyDescent="0.25">
      <c r="B927" s="270"/>
      <c r="C927" s="269"/>
      <c r="D927" s="319"/>
      <c r="E927" s="319"/>
      <c r="F927" s="319"/>
      <c r="G927" s="319"/>
      <c r="H927" s="319"/>
      <c r="I927" s="348"/>
      <c r="J927" s="348"/>
      <c r="K927" s="320"/>
      <c r="L927" s="348"/>
      <c r="M927" s="319"/>
      <c r="N927" s="319"/>
      <c r="O927" s="319"/>
      <c r="P927" s="349"/>
      <c r="Q927" s="349"/>
      <c r="R927" s="359"/>
      <c r="S927" s="298"/>
      <c r="T927" s="299"/>
      <c r="U927" s="299"/>
      <c r="V927" s="299"/>
      <c r="W927" s="299"/>
      <c r="X927" s="299"/>
      <c r="Y927" s="299"/>
      <c r="Z927" s="299"/>
      <c r="AA927" s="299"/>
      <c r="AB927" s="300"/>
    </row>
    <row r="928" spans="2:28" customFormat="1" ht="15" customHeight="1" x14ac:dyDescent="0.25">
      <c r="B928" s="270"/>
      <c r="C928" s="269"/>
      <c r="D928" s="319"/>
      <c r="E928" s="319"/>
      <c r="F928" s="319"/>
      <c r="G928" s="319"/>
      <c r="H928" s="319"/>
      <c r="I928" s="348"/>
      <c r="J928" s="348"/>
      <c r="K928" s="320"/>
      <c r="L928" s="348"/>
      <c r="M928" s="319"/>
      <c r="N928" s="319"/>
      <c r="O928" s="319"/>
      <c r="P928" s="349"/>
      <c r="Q928" s="349"/>
      <c r="R928" s="359"/>
      <c r="S928" s="298"/>
      <c r="T928" s="299"/>
      <c r="U928" s="299"/>
      <c r="V928" s="299"/>
      <c r="W928" s="299"/>
      <c r="X928" s="299"/>
      <c r="Y928" s="299"/>
      <c r="Z928" s="299"/>
      <c r="AA928" s="299"/>
      <c r="AB928" s="300"/>
    </row>
    <row r="929" spans="2:28" customFormat="1" ht="15" customHeight="1" x14ac:dyDescent="0.25">
      <c r="B929" s="270"/>
      <c r="C929" s="269"/>
      <c r="D929" s="319"/>
      <c r="E929" s="319"/>
      <c r="F929" s="319"/>
      <c r="G929" s="319"/>
      <c r="H929" s="319"/>
      <c r="I929" s="348"/>
      <c r="J929" s="348"/>
      <c r="K929" s="320"/>
      <c r="L929" s="348"/>
      <c r="M929" s="319"/>
      <c r="N929" s="319"/>
      <c r="O929" s="319"/>
      <c r="P929" s="349"/>
      <c r="Q929" s="349"/>
      <c r="R929" s="359"/>
      <c r="S929" s="298"/>
      <c r="T929" s="299"/>
      <c r="U929" s="299"/>
      <c r="V929" s="299"/>
      <c r="W929" s="299"/>
      <c r="X929" s="299"/>
      <c r="Y929" s="299"/>
      <c r="Z929" s="299"/>
      <c r="AA929" s="299"/>
      <c r="AB929" s="300"/>
    </row>
    <row r="930" spans="2:28" customFormat="1" ht="15" customHeight="1" x14ac:dyDescent="0.25">
      <c r="B930" s="270"/>
      <c r="C930" s="269"/>
      <c r="D930" s="319"/>
      <c r="E930" s="319"/>
      <c r="F930" s="319"/>
      <c r="G930" s="319"/>
      <c r="H930" s="319"/>
      <c r="I930" s="348"/>
      <c r="J930" s="348"/>
      <c r="K930" s="320"/>
      <c r="L930" s="348"/>
      <c r="M930" s="319"/>
      <c r="N930" s="319"/>
      <c r="O930" s="319"/>
      <c r="P930" s="349"/>
      <c r="Q930" s="349"/>
      <c r="R930" s="359"/>
      <c r="S930" s="298"/>
      <c r="T930" s="299"/>
      <c r="U930" s="299"/>
      <c r="V930" s="299"/>
      <c r="W930" s="299"/>
      <c r="X930" s="299"/>
      <c r="Y930" s="299"/>
      <c r="Z930" s="299"/>
      <c r="AA930" s="299"/>
      <c r="AB930" s="300"/>
    </row>
    <row r="931" spans="2:28" customFormat="1" ht="15" customHeight="1" x14ac:dyDescent="0.25">
      <c r="B931" s="270"/>
      <c r="C931" s="269"/>
      <c r="D931" s="319"/>
      <c r="E931" s="319"/>
      <c r="F931" s="319"/>
      <c r="G931" s="319"/>
      <c r="H931" s="319"/>
      <c r="I931" s="348"/>
      <c r="J931" s="348"/>
      <c r="K931" s="320"/>
      <c r="L931" s="348"/>
      <c r="M931" s="319"/>
      <c r="N931" s="319"/>
      <c r="O931" s="319"/>
      <c r="P931" s="349"/>
      <c r="Q931" s="349"/>
      <c r="R931" s="359"/>
      <c r="S931" s="298"/>
      <c r="T931" s="299"/>
      <c r="U931" s="299"/>
      <c r="V931" s="299"/>
      <c r="W931" s="299"/>
      <c r="X931" s="299"/>
      <c r="Y931" s="299"/>
      <c r="Z931" s="299"/>
      <c r="AA931" s="299"/>
      <c r="AB931" s="300"/>
    </row>
    <row r="932" spans="2:28" customFormat="1" ht="15" customHeight="1" x14ac:dyDescent="0.25">
      <c r="B932" s="270"/>
      <c r="C932" s="269"/>
      <c r="D932" s="319"/>
      <c r="E932" s="319"/>
      <c r="F932" s="319"/>
      <c r="G932" s="319"/>
      <c r="H932" s="319"/>
      <c r="I932" s="348"/>
      <c r="J932" s="348"/>
      <c r="K932" s="320"/>
      <c r="L932" s="348"/>
      <c r="M932" s="319"/>
      <c r="N932" s="319"/>
      <c r="O932" s="319"/>
      <c r="P932" s="349"/>
      <c r="Q932" s="349"/>
      <c r="R932" s="359"/>
      <c r="S932" s="298"/>
      <c r="T932" s="299"/>
      <c r="U932" s="299"/>
      <c r="V932" s="299"/>
      <c r="W932" s="299"/>
      <c r="X932" s="299"/>
      <c r="Y932" s="299"/>
      <c r="Z932" s="299"/>
      <c r="AA932" s="299"/>
      <c r="AB932" s="300"/>
    </row>
    <row r="933" spans="2:28" customFormat="1" ht="15" customHeight="1" x14ac:dyDescent="0.25">
      <c r="B933" s="270"/>
      <c r="C933" s="269"/>
      <c r="D933" s="319"/>
      <c r="E933" s="319"/>
      <c r="F933" s="319"/>
      <c r="G933" s="319"/>
      <c r="H933" s="319"/>
      <c r="I933" s="348"/>
      <c r="J933" s="348"/>
      <c r="K933" s="320"/>
      <c r="L933" s="348"/>
      <c r="M933" s="319"/>
      <c r="N933" s="319"/>
      <c r="O933" s="319"/>
      <c r="P933" s="349"/>
      <c r="Q933" s="349"/>
      <c r="R933" s="359"/>
      <c r="S933" s="298"/>
      <c r="T933" s="299"/>
      <c r="U933" s="299"/>
      <c r="V933" s="299"/>
      <c r="W933" s="299"/>
      <c r="X933" s="299"/>
      <c r="Y933" s="299"/>
      <c r="Z933" s="299"/>
      <c r="AA933" s="299"/>
      <c r="AB933" s="300"/>
    </row>
    <row r="934" spans="2:28" customFormat="1" ht="15" customHeight="1" x14ac:dyDescent="0.25">
      <c r="B934" s="270"/>
      <c r="C934" s="269"/>
      <c r="D934" s="319"/>
      <c r="E934" s="319"/>
      <c r="F934" s="319"/>
      <c r="G934" s="319"/>
      <c r="H934" s="319"/>
      <c r="I934" s="348"/>
      <c r="J934" s="348"/>
      <c r="K934" s="320"/>
      <c r="L934" s="348"/>
      <c r="M934" s="319"/>
      <c r="N934" s="319"/>
      <c r="O934" s="319"/>
      <c r="P934" s="349"/>
      <c r="Q934" s="349"/>
      <c r="R934" s="359"/>
      <c r="S934" s="298"/>
      <c r="T934" s="299"/>
      <c r="U934" s="299"/>
      <c r="V934" s="299"/>
      <c r="W934" s="299"/>
      <c r="X934" s="299"/>
      <c r="Y934" s="299"/>
      <c r="Z934" s="299"/>
      <c r="AA934" s="299"/>
      <c r="AB934" s="300"/>
    </row>
    <row r="935" spans="2:28" customFormat="1" ht="15" customHeight="1" x14ac:dyDescent="0.25">
      <c r="B935" s="270"/>
      <c r="C935" s="269"/>
      <c r="D935" s="319"/>
      <c r="E935" s="319"/>
      <c r="F935" s="319"/>
      <c r="G935" s="319"/>
      <c r="H935" s="319"/>
      <c r="I935" s="348"/>
      <c r="J935" s="348"/>
      <c r="K935" s="320"/>
      <c r="L935" s="348"/>
      <c r="M935" s="319"/>
      <c r="N935" s="319"/>
      <c r="O935" s="319"/>
      <c r="P935" s="349"/>
      <c r="Q935" s="349"/>
      <c r="R935" s="359"/>
      <c r="S935" s="298"/>
      <c r="T935" s="299"/>
      <c r="U935" s="299"/>
      <c r="V935" s="299"/>
      <c r="W935" s="299"/>
      <c r="X935" s="299"/>
      <c r="Y935" s="299"/>
      <c r="Z935" s="299"/>
      <c r="AA935" s="299"/>
      <c r="AB935" s="300"/>
    </row>
    <row r="936" spans="2:28" customFormat="1" ht="15" customHeight="1" x14ac:dyDescent="0.25">
      <c r="B936" s="270"/>
      <c r="C936" s="269"/>
      <c r="D936" s="319"/>
      <c r="E936" s="319"/>
      <c r="F936" s="319"/>
      <c r="G936" s="319"/>
      <c r="H936" s="319"/>
      <c r="I936" s="348"/>
      <c r="J936" s="348"/>
      <c r="K936" s="320"/>
      <c r="L936" s="348"/>
      <c r="M936" s="319"/>
      <c r="N936" s="319"/>
      <c r="O936" s="319"/>
      <c r="P936" s="349"/>
      <c r="Q936" s="349"/>
      <c r="R936" s="359"/>
      <c r="S936" s="298"/>
      <c r="T936" s="299"/>
      <c r="U936" s="299"/>
      <c r="V936" s="299"/>
      <c r="W936" s="299"/>
      <c r="X936" s="299"/>
      <c r="Y936" s="299"/>
      <c r="Z936" s="299"/>
      <c r="AA936" s="299"/>
      <c r="AB936" s="300"/>
    </row>
    <row r="937" spans="2:28" customFormat="1" ht="15" customHeight="1" x14ac:dyDescent="0.25">
      <c r="B937" s="270"/>
      <c r="C937" s="269"/>
      <c r="D937" s="319"/>
      <c r="E937" s="319"/>
      <c r="F937" s="319"/>
      <c r="G937" s="319"/>
      <c r="H937" s="319"/>
      <c r="I937" s="348"/>
      <c r="J937" s="348"/>
      <c r="K937" s="320"/>
      <c r="L937" s="348"/>
      <c r="M937" s="319"/>
      <c r="N937" s="319"/>
      <c r="O937" s="319"/>
      <c r="P937" s="349"/>
      <c r="Q937" s="349"/>
      <c r="R937" s="359"/>
      <c r="S937" s="298"/>
      <c r="T937" s="299"/>
      <c r="U937" s="299"/>
      <c r="V937" s="299"/>
      <c r="W937" s="299"/>
      <c r="X937" s="299"/>
      <c r="Y937" s="299"/>
      <c r="Z937" s="299"/>
      <c r="AA937" s="299"/>
      <c r="AB937" s="300"/>
    </row>
    <row r="938" spans="2:28" customFormat="1" ht="15" customHeight="1" x14ac:dyDescent="0.25">
      <c r="B938" s="270"/>
      <c r="C938" s="269"/>
      <c r="D938" s="319"/>
      <c r="E938" s="319"/>
      <c r="F938" s="319"/>
      <c r="G938" s="319"/>
      <c r="H938" s="319"/>
      <c r="I938" s="348"/>
      <c r="J938" s="348"/>
      <c r="K938" s="320"/>
      <c r="L938" s="348"/>
      <c r="M938" s="319"/>
      <c r="N938" s="319"/>
      <c r="O938" s="319"/>
      <c r="P938" s="349"/>
      <c r="Q938" s="349"/>
      <c r="R938" s="359"/>
      <c r="S938" s="298"/>
      <c r="T938" s="299"/>
      <c r="U938" s="299"/>
      <c r="V938" s="299"/>
      <c r="W938" s="299"/>
      <c r="X938" s="299"/>
      <c r="Y938" s="299"/>
      <c r="Z938" s="299"/>
      <c r="AA938" s="299"/>
      <c r="AB938" s="300"/>
    </row>
    <row r="939" spans="2:28" customFormat="1" ht="15" customHeight="1" x14ac:dyDescent="0.25">
      <c r="B939" s="270"/>
      <c r="C939" s="269"/>
      <c r="D939" s="319"/>
      <c r="E939" s="319"/>
      <c r="F939" s="319"/>
      <c r="G939" s="319"/>
      <c r="H939" s="319"/>
      <c r="I939" s="348"/>
      <c r="J939" s="348"/>
      <c r="K939" s="320"/>
      <c r="L939" s="348"/>
      <c r="M939" s="319"/>
      <c r="N939" s="319"/>
      <c r="O939" s="319"/>
      <c r="P939" s="349"/>
      <c r="Q939" s="349"/>
      <c r="R939" s="359"/>
      <c r="S939" s="298"/>
      <c r="T939" s="299"/>
      <c r="U939" s="299"/>
      <c r="V939" s="299"/>
      <c r="W939" s="299"/>
      <c r="X939" s="299"/>
      <c r="Y939" s="299"/>
      <c r="Z939" s="299"/>
      <c r="AA939" s="299"/>
      <c r="AB939" s="300"/>
    </row>
    <row r="940" spans="2:28" customFormat="1" ht="15" customHeight="1" x14ac:dyDescent="0.25">
      <c r="B940" s="270"/>
      <c r="C940" s="269"/>
      <c r="D940" s="319"/>
      <c r="E940" s="319"/>
      <c r="F940" s="319"/>
      <c r="G940" s="319"/>
      <c r="H940" s="319"/>
      <c r="I940" s="348"/>
      <c r="J940" s="348"/>
      <c r="K940" s="320"/>
      <c r="L940" s="348"/>
      <c r="M940" s="319"/>
      <c r="N940" s="319"/>
      <c r="O940" s="319"/>
      <c r="P940" s="349"/>
      <c r="Q940" s="349"/>
      <c r="R940" s="359"/>
      <c r="S940" s="298"/>
      <c r="T940" s="299"/>
      <c r="U940" s="299"/>
      <c r="V940" s="299"/>
      <c r="W940" s="299"/>
      <c r="X940" s="299"/>
      <c r="Y940" s="299"/>
      <c r="Z940" s="299"/>
      <c r="AA940" s="299"/>
      <c r="AB940" s="300"/>
    </row>
    <row r="941" spans="2:28" customFormat="1" ht="15" customHeight="1" x14ac:dyDescent="0.25">
      <c r="B941" s="270"/>
      <c r="C941" s="269"/>
      <c r="D941" s="319"/>
      <c r="E941" s="319"/>
      <c r="F941" s="319"/>
      <c r="G941" s="319"/>
      <c r="H941" s="319"/>
      <c r="I941" s="348"/>
      <c r="J941" s="348"/>
      <c r="K941" s="320"/>
      <c r="L941" s="348"/>
      <c r="M941" s="319"/>
      <c r="N941" s="319"/>
      <c r="O941" s="319"/>
      <c r="P941" s="349"/>
      <c r="Q941" s="349"/>
      <c r="R941" s="359"/>
      <c r="S941" s="298"/>
      <c r="T941" s="299"/>
      <c r="U941" s="299"/>
      <c r="V941" s="299"/>
      <c r="W941" s="299"/>
      <c r="X941" s="299"/>
      <c r="Y941" s="299"/>
      <c r="Z941" s="299"/>
      <c r="AA941" s="299"/>
      <c r="AB941" s="300"/>
    </row>
    <row r="942" spans="2:28" customFormat="1" ht="15" customHeight="1" x14ac:dyDescent="0.25">
      <c r="B942" s="270"/>
      <c r="C942" s="269"/>
      <c r="D942" s="319"/>
      <c r="E942" s="319"/>
      <c r="F942" s="319"/>
      <c r="G942" s="319"/>
      <c r="H942" s="319"/>
      <c r="I942" s="348"/>
      <c r="J942" s="348"/>
      <c r="K942" s="320"/>
      <c r="L942" s="348"/>
      <c r="M942" s="319"/>
      <c r="N942" s="319"/>
      <c r="O942" s="319"/>
      <c r="P942" s="349"/>
      <c r="Q942" s="349"/>
      <c r="R942" s="359"/>
      <c r="S942" s="298"/>
      <c r="T942" s="299"/>
      <c r="U942" s="299"/>
      <c r="V942" s="299"/>
      <c r="W942" s="299"/>
      <c r="X942" s="299"/>
      <c r="Y942" s="299"/>
      <c r="Z942" s="299"/>
      <c r="AA942" s="299"/>
      <c r="AB942" s="300"/>
    </row>
    <row r="943" spans="2:28" customFormat="1" ht="15" customHeight="1" x14ac:dyDescent="0.25">
      <c r="B943" s="270"/>
      <c r="C943" s="269"/>
      <c r="D943" s="319"/>
      <c r="E943" s="319"/>
      <c r="F943" s="319"/>
      <c r="G943" s="319"/>
      <c r="H943" s="319"/>
      <c r="I943" s="348"/>
      <c r="J943" s="348"/>
      <c r="K943" s="320"/>
      <c r="L943" s="348"/>
      <c r="M943" s="319"/>
      <c r="N943" s="319"/>
      <c r="O943" s="319"/>
      <c r="P943" s="349"/>
      <c r="Q943" s="349"/>
      <c r="R943" s="359"/>
      <c r="S943" s="298"/>
      <c r="T943" s="299"/>
      <c r="U943" s="299"/>
      <c r="V943" s="299"/>
      <c r="W943" s="299"/>
      <c r="X943" s="299"/>
      <c r="Y943" s="299"/>
      <c r="Z943" s="299"/>
      <c r="AA943" s="299"/>
      <c r="AB943" s="300"/>
    </row>
    <row r="944" spans="2:28" customFormat="1" ht="15" customHeight="1" x14ac:dyDescent="0.25">
      <c r="B944" s="270"/>
      <c r="C944" s="269"/>
      <c r="D944" s="319"/>
      <c r="E944" s="319"/>
      <c r="F944" s="319"/>
      <c r="G944" s="319"/>
      <c r="H944" s="319"/>
      <c r="I944" s="348"/>
      <c r="J944" s="348"/>
      <c r="K944" s="320"/>
      <c r="L944" s="348"/>
      <c r="M944" s="319"/>
      <c r="N944" s="319"/>
      <c r="O944" s="319"/>
      <c r="P944" s="349"/>
      <c r="Q944" s="349"/>
      <c r="R944" s="359"/>
      <c r="S944" s="298"/>
      <c r="T944" s="299"/>
      <c r="U944" s="299"/>
      <c r="V944" s="299"/>
      <c r="W944" s="299"/>
      <c r="X944" s="299"/>
      <c r="Y944" s="299"/>
      <c r="Z944" s="299"/>
      <c r="AA944" s="299"/>
      <c r="AB944" s="300"/>
    </row>
    <row r="945" spans="2:28" customFormat="1" ht="15" customHeight="1" x14ac:dyDescent="0.25">
      <c r="B945" s="270"/>
      <c r="C945" s="269"/>
      <c r="D945" s="319"/>
      <c r="E945" s="319"/>
      <c r="F945" s="319"/>
      <c r="G945" s="319"/>
      <c r="H945" s="319"/>
      <c r="I945" s="348"/>
      <c r="J945" s="348"/>
      <c r="K945" s="320"/>
      <c r="L945" s="348"/>
      <c r="M945" s="319"/>
      <c r="N945" s="319"/>
      <c r="O945" s="319"/>
      <c r="P945" s="349"/>
      <c r="Q945" s="349"/>
      <c r="R945" s="359"/>
      <c r="S945" s="298"/>
      <c r="T945" s="299"/>
      <c r="U945" s="299"/>
      <c r="V945" s="299"/>
      <c r="W945" s="299"/>
      <c r="X945" s="299"/>
      <c r="Y945" s="299"/>
      <c r="Z945" s="299"/>
      <c r="AA945" s="299"/>
      <c r="AB945" s="300"/>
    </row>
    <row r="946" spans="2:28" customFormat="1" ht="15" customHeight="1" x14ac:dyDescent="0.25">
      <c r="B946" s="270"/>
      <c r="C946" s="269"/>
      <c r="D946" s="319"/>
      <c r="E946" s="319"/>
      <c r="F946" s="319"/>
      <c r="G946" s="319"/>
      <c r="H946" s="319"/>
      <c r="I946" s="348"/>
      <c r="J946" s="348"/>
      <c r="K946" s="320"/>
      <c r="L946" s="348"/>
      <c r="M946" s="319"/>
      <c r="N946" s="319"/>
      <c r="O946" s="319"/>
      <c r="P946" s="349"/>
      <c r="Q946" s="349"/>
      <c r="R946" s="359"/>
      <c r="S946" s="298"/>
      <c r="T946" s="299"/>
      <c r="U946" s="299"/>
      <c r="V946" s="299"/>
      <c r="W946" s="299"/>
      <c r="X946" s="299"/>
      <c r="Y946" s="299"/>
      <c r="Z946" s="299"/>
      <c r="AA946" s="299"/>
      <c r="AB946" s="300"/>
    </row>
    <row r="947" spans="2:28" customFormat="1" ht="15" customHeight="1" x14ac:dyDescent="0.25">
      <c r="B947" s="270"/>
      <c r="C947" s="269"/>
      <c r="D947" s="319"/>
      <c r="E947" s="319"/>
      <c r="F947" s="319"/>
      <c r="G947" s="319"/>
      <c r="H947" s="319"/>
      <c r="I947" s="348"/>
      <c r="J947" s="348"/>
      <c r="K947" s="320"/>
      <c r="L947" s="348"/>
      <c r="M947" s="319"/>
      <c r="N947" s="319"/>
      <c r="O947" s="319"/>
      <c r="P947" s="349"/>
      <c r="Q947" s="349"/>
      <c r="R947" s="359"/>
      <c r="S947" s="298"/>
      <c r="T947" s="299"/>
      <c r="U947" s="299"/>
      <c r="V947" s="299"/>
      <c r="W947" s="299"/>
      <c r="X947" s="299"/>
      <c r="Y947" s="299"/>
      <c r="Z947" s="299"/>
      <c r="AA947" s="299"/>
      <c r="AB947" s="300"/>
    </row>
    <row r="948" spans="2:28" customFormat="1" ht="15" customHeight="1" x14ac:dyDescent="0.25">
      <c r="B948" s="270"/>
      <c r="C948" s="269"/>
      <c r="D948" s="319"/>
      <c r="E948" s="319"/>
      <c r="F948" s="319"/>
      <c r="G948" s="319"/>
      <c r="H948" s="319"/>
      <c r="I948" s="348"/>
      <c r="J948" s="348"/>
      <c r="K948" s="320"/>
      <c r="L948" s="348"/>
      <c r="M948" s="319"/>
      <c r="N948" s="319"/>
      <c r="O948" s="319"/>
      <c r="P948" s="349"/>
      <c r="Q948" s="349"/>
      <c r="R948" s="359"/>
      <c r="S948" s="298"/>
      <c r="T948" s="299"/>
      <c r="U948" s="299"/>
      <c r="V948" s="299"/>
      <c r="W948" s="299"/>
      <c r="X948" s="299"/>
      <c r="Y948" s="299"/>
      <c r="Z948" s="299"/>
      <c r="AA948" s="299"/>
      <c r="AB948" s="300"/>
    </row>
    <row r="949" spans="2:28" customFormat="1" ht="15" customHeight="1" x14ac:dyDescent="0.25">
      <c r="B949" s="270"/>
      <c r="C949" s="269"/>
      <c r="D949" s="319"/>
      <c r="E949" s="319"/>
      <c r="F949" s="319"/>
      <c r="G949" s="319"/>
      <c r="H949" s="319"/>
      <c r="I949" s="348"/>
      <c r="J949" s="348"/>
      <c r="K949" s="320"/>
      <c r="L949" s="348"/>
      <c r="M949" s="319"/>
      <c r="N949" s="319"/>
      <c r="O949" s="319"/>
      <c r="P949" s="349"/>
      <c r="Q949" s="349"/>
      <c r="R949" s="359"/>
      <c r="S949" s="298"/>
      <c r="T949" s="299"/>
      <c r="U949" s="299"/>
      <c r="V949" s="299"/>
      <c r="W949" s="299"/>
      <c r="X949" s="299"/>
      <c r="Y949" s="299"/>
      <c r="Z949" s="299"/>
      <c r="AA949" s="299"/>
      <c r="AB949" s="300"/>
    </row>
    <row r="950" spans="2:28" customFormat="1" ht="15" customHeight="1" x14ac:dyDescent="0.25">
      <c r="B950" s="270"/>
      <c r="C950" s="269"/>
      <c r="D950" s="319"/>
      <c r="E950" s="319"/>
      <c r="F950" s="319"/>
      <c r="G950" s="319"/>
      <c r="H950" s="319"/>
      <c r="I950" s="348"/>
      <c r="J950" s="348"/>
      <c r="K950" s="320"/>
      <c r="L950" s="348"/>
      <c r="M950" s="319"/>
      <c r="N950" s="319"/>
      <c r="O950" s="319"/>
      <c r="P950" s="349"/>
      <c r="Q950" s="349"/>
      <c r="R950" s="359"/>
      <c r="S950" s="298"/>
      <c r="T950" s="299"/>
      <c r="U950" s="299"/>
      <c r="V950" s="299"/>
      <c r="W950" s="299"/>
      <c r="X950" s="299"/>
      <c r="Y950" s="299"/>
      <c r="Z950" s="299"/>
      <c r="AA950" s="299"/>
      <c r="AB950" s="300"/>
    </row>
    <row r="951" spans="2:28" customFormat="1" ht="15" customHeight="1" x14ac:dyDescent="0.25">
      <c r="B951" s="270"/>
      <c r="C951" s="269"/>
      <c r="D951" s="319"/>
      <c r="E951" s="319"/>
      <c r="F951" s="319"/>
      <c r="G951" s="319"/>
      <c r="H951" s="319"/>
      <c r="I951" s="348"/>
      <c r="J951" s="348"/>
      <c r="K951" s="320"/>
      <c r="L951" s="348"/>
      <c r="M951" s="319"/>
      <c r="N951" s="319"/>
      <c r="O951" s="319"/>
      <c r="P951" s="349"/>
      <c r="Q951" s="349"/>
      <c r="R951" s="359"/>
      <c r="S951" s="298"/>
      <c r="T951" s="299"/>
      <c r="U951" s="299"/>
      <c r="V951" s="299"/>
      <c r="W951" s="299"/>
      <c r="X951" s="299"/>
      <c r="Y951" s="299"/>
      <c r="Z951" s="299"/>
      <c r="AA951" s="299"/>
      <c r="AB951" s="300"/>
    </row>
    <row r="952" spans="2:28" customFormat="1" ht="15" customHeight="1" x14ac:dyDescent="0.25">
      <c r="B952" s="270"/>
      <c r="C952" s="269"/>
      <c r="D952" s="319"/>
      <c r="E952" s="319"/>
      <c r="F952" s="319"/>
      <c r="G952" s="319"/>
      <c r="H952" s="319"/>
      <c r="I952" s="348"/>
      <c r="J952" s="348"/>
      <c r="K952" s="320"/>
      <c r="L952" s="348"/>
      <c r="M952" s="319"/>
      <c r="N952" s="319"/>
      <c r="O952" s="319"/>
      <c r="P952" s="349"/>
      <c r="Q952" s="349"/>
      <c r="R952" s="359"/>
      <c r="S952" s="298"/>
      <c r="T952" s="299"/>
      <c r="U952" s="299"/>
      <c r="V952" s="299"/>
      <c r="W952" s="299"/>
      <c r="X952" s="299"/>
      <c r="Y952" s="299"/>
      <c r="Z952" s="299"/>
      <c r="AA952" s="299"/>
      <c r="AB952" s="300"/>
    </row>
    <row r="953" spans="2:28" customFormat="1" ht="15" customHeight="1" x14ac:dyDescent="0.25">
      <c r="B953" s="270"/>
      <c r="C953" s="269"/>
      <c r="D953" s="319"/>
      <c r="E953" s="319"/>
      <c r="F953" s="319"/>
      <c r="G953" s="319"/>
      <c r="H953" s="319"/>
      <c r="I953" s="348"/>
      <c r="J953" s="348"/>
      <c r="K953" s="320"/>
      <c r="L953" s="348"/>
      <c r="M953" s="319"/>
      <c r="N953" s="319"/>
      <c r="O953" s="319"/>
      <c r="P953" s="349"/>
      <c r="Q953" s="349"/>
      <c r="R953" s="359"/>
      <c r="S953" s="298"/>
      <c r="T953" s="299"/>
      <c r="U953" s="299"/>
      <c r="V953" s="299"/>
      <c r="W953" s="299"/>
      <c r="X953" s="299"/>
      <c r="Y953" s="299"/>
      <c r="Z953" s="299"/>
      <c r="AA953" s="299"/>
      <c r="AB953" s="300"/>
    </row>
    <row r="954" spans="2:28" customFormat="1" ht="15" customHeight="1" x14ac:dyDescent="0.25">
      <c r="B954" s="270"/>
      <c r="C954" s="269"/>
      <c r="D954" s="319"/>
      <c r="E954" s="319"/>
      <c r="F954" s="319"/>
      <c r="G954" s="319"/>
      <c r="H954" s="319"/>
      <c r="I954" s="348"/>
      <c r="J954" s="348"/>
      <c r="K954" s="320"/>
      <c r="L954" s="348"/>
      <c r="M954" s="319"/>
      <c r="N954" s="319"/>
      <c r="O954" s="319"/>
      <c r="P954" s="349"/>
      <c r="Q954" s="349"/>
      <c r="R954" s="359"/>
      <c r="S954" s="298"/>
      <c r="T954" s="299"/>
      <c r="U954" s="299"/>
      <c r="V954" s="299"/>
      <c r="W954" s="299"/>
      <c r="X954" s="299"/>
      <c r="Y954" s="299"/>
      <c r="Z954" s="299"/>
      <c r="AA954" s="299"/>
      <c r="AB954" s="300"/>
    </row>
    <row r="955" spans="2:28" customFormat="1" ht="15" customHeight="1" x14ac:dyDescent="0.25">
      <c r="B955" s="270"/>
      <c r="C955" s="269"/>
      <c r="D955" s="319"/>
      <c r="E955" s="319"/>
      <c r="F955" s="319"/>
      <c r="G955" s="319"/>
      <c r="H955" s="319"/>
      <c r="I955" s="348"/>
      <c r="J955" s="348"/>
      <c r="K955" s="320"/>
      <c r="L955" s="348"/>
      <c r="M955" s="319"/>
      <c r="N955" s="319"/>
      <c r="O955" s="319"/>
      <c r="P955" s="349"/>
      <c r="Q955" s="349"/>
      <c r="R955" s="359"/>
      <c r="S955" s="298"/>
      <c r="T955" s="299"/>
      <c r="U955" s="299"/>
      <c r="V955" s="299"/>
      <c r="W955" s="299"/>
      <c r="X955" s="299"/>
      <c r="Y955" s="299"/>
      <c r="Z955" s="299"/>
      <c r="AA955" s="299"/>
      <c r="AB955" s="300"/>
    </row>
    <row r="956" spans="2:28" customFormat="1" ht="15" customHeight="1" x14ac:dyDescent="0.25">
      <c r="B956" s="270"/>
      <c r="C956" s="269"/>
      <c r="D956" s="319"/>
      <c r="E956" s="319"/>
      <c r="F956" s="319"/>
      <c r="G956" s="319"/>
      <c r="H956" s="319"/>
      <c r="I956" s="348"/>
      <c r="J956" s="348"/>
      <c r="K956" s="320"/>
      <c r="L956" s="348"/>
      <c r="M956" s="319"/>
      <c r="N956" s="319"/>
      <c r="O956" s="319"/>
      <c r="P956" s="349"/>
      <c r="Q956" s="349"/>
      <c r="R956" s="359"/>
      <c r="S956" s="298"/>
      <c r="T956" s="299"/>
      <c r="U956" s="299"/>
      <c r="V956" s="299"/>
      <c r="W956" s="299"/>
      <c r="X956" s="299"/>
      <c r="Y956" s="299"/>
      <c r="Z956" s="299"/>
      <c r="AA956" s="299"/>
      <c r="AB956" s="300"/>
    </row>
    <row r="957" spans="2:28" customFormat="1" ht="15" customHeight="1" x14ac:dyDescent="0.25">
      <c r="B957" s="270"/>
      <c r="C957" s="269"/>
      <c r="D957" s="319"/>
      <c r="E957" s="319"/>
      <c r="F957" s="319"/>
      <c r="G957" s="319"/>
      <c r="H957" s="319"/>
      <c r="I957" s="348"/>
      <c r="J957" s="348"/>
      <c r="K957" s="320"/>
      <c r="L957" s="348"/>
      <c r="M957" s="319"/>
      <c r="N957" s="319"/>
      <c r="O957" s="319"/>
      <c r="P957" s="349"/>
      <c r="Q957" s="349"/>
      <c r="R957" s="359"/>
      <c r="S957" s="298"/>
      <c r="T957" s="299"/>
      <c r="U957" s="299"/>
      <c r="V957" s="299"/>
      <c r="W957" s="299"/>
      <c r="X957" s="299"/>
      <c r="Y957" s="299"/>
      <c r="Z957" s="299"/>
      <c r="AA957" s="299"/>
      <c r="AB957" s="300"/>
    </row>
    <row r="958" spans="2:28" customFormat="1" ht="15" customHeight="1" x14ac:dyDescent="0.25">
      <c r="B958" s="270"/>
      <c r="C958" s="269"/>
      <c r="D958" s="319"/>
      <c r="E958" s="319"/>
      <c r="F958" s="319"/>
      <c r="G958" s="319"/>
      <c r="H958" s="319"/>
      <c r="I958" s="348"/>
      <c r="J958" s="348"/>
      <c r="K958" s="320"/>
      <c r="L958" s="348"/>
      <c r="M958" s="319"/>
      <c r="N958" s="319"/>
      <c r="O958" s="319"/>
      <c r="P958" s="349"/>
      <c r="Q958" s="349"/>
      <c r="R958" s="359"/>
      <c r="S958" s="298"/>
      <c r="T958" s="299"/>
      <c r="U958" s="299"/>
      <c r="V958" s="299"/>
      <c r="W958" s="299"/>
      <c r="X958" s="299"/>
      <c r="Y958" s="299"/>
      <c r="Z958" s="299"/>
      <c r="AA958" s="299"/>
      <c r="AB958" s="300"/>
    </row>
    <row r="959" spans="2:28" customFormat="1" ht="15" customHeight="1" x14ac:dyDescent="0.25">
      <c r="B959" s="270"/>
      <c r="C959" s="269"/>
      <c r="D959" s="319"/>
      <c r="E959" s="319"/>
      <c r="F959" s="319"/>
      <c r="G959" s="319"/>
      <c r="H959" s="319"/>
      <c r="I959" s="348"/>
      <c r="J959" s="348"/>
      <c r="K959" s="320"/>
      <c r="L959" s="348"/>
      <c r="M959" s="319"/>
      <c r="N959" s="319"/>
      <c r="O959" s="319"/>
      <c r="P959" s="349"/>
      <c r="Q959" s="349"/>
      <c r="R959" s="359"/>
      <c r="S959" s="298"/>
      <c r="T959" s="299"/>
      <c r="U959" s="299"/>
      <c r="V959" s="299"/>
      <c r="W959" s="299"/>
      <c r="X959" s="299"/>
      <c r="Y959" s="299"/>
      <c r="Z959" s="299"/>
      <c r="AA959" s="299"/>
      <c r="AB959" s="300"/>
    </row>
    <row r="960" spans="2:28" customFormat="1" ht="15" customHeight="1" x14ac:dyDescent="0.25">
      <c r="B960" s="270"/>
      <c r="C960" s="269"/>
      <c r="D960" s="319"/>
      <c r="E960" s="319"/>
      <c r="F960" s="319"/>
      <c r="G960" s="319"/>
      <c r="H960" s="319"/>
      <c r="I960" s="348"/>
      <c r="J960" s="348"/>
      <c r="K960" s="320"/>
      <c r="L960" s="348"/>
      <c r="M960" s="319"/>
      <c r="N960" s="319"/>
      <c r="O960" s="319"/>
      <c r="P960" s="349"/>
      <c r="Q960" s="349"/>
      <c r="R960" s="359"/>
      <c r="S960" s="298"/>
      <c r="T960" s="299"/>
      <c r="U960" s="299"/>
      <c r="V960" s="299"/>
      <c r="W960" s="299"/>
      <c r="X960" s="299"/>
      <c r="Y960" s="299"/>
      <c r="Z960" s="299"/>
      <c r="AA960" s="299"/>
      <c r="AB960" s="300"/>
    </row>
    <row r="961" spans="2:28" customFormat="1" ht="15" customHeight="1" x14ac:dyDescent="0.25">
      <c r="B961" s="270"/>
      <c r="C961" s="269"/>
      <c r="D961" s="319"/>
      <c r="E961" s="319"/>
      <c r="F961" s="319"/>
      <c r="G961" s="319"/>
      <c r="H961" s="319"/>
      <c r="I961" s="348"/>
      <c r="J961" s="348"/>
      <c r="K961" s="320"/>
      <c r="L961" s="348"/>
      <c r="M961" s="319"/>
      <c r="N961" s="319"/>
      <c r="O961" s="319"/>
      <c r="P961" s="349"/>
      <c r="Q961" s="349"/>
      <c r="R961" s="359"/>
      <c r="S961" s="298"/>
      <c r="T961" s="299"/>
      <c r="U961" s="299"/>
      <c r="V961" s="299"/>
      <c r="W961" s="299"/>
      <c r="X961" s="299"/>
      <c r="Y961" s="299"/>
      <c r="Z961" s="299"/>
      <c r="AA961" s="299"/>
      <c r="AB961" s="300"/>
    </row>
    <row r="962" spans="2:28" customFormat="1" ht="15" customHeight="1" x14ac:dyDescent="0.25">
      <c r="B962" s="270"/>
      <c r="C962" s="269"/>
      <c r="D962" s="319"/>
      <c r="E962" s="319"/>
      <c r="F962" s="319"/>
      <c r="G962" s="319"/>
      <c r="H962" s="319"/>
      <c r="I962" s="348"/>
      <c r="J962" s="348"/>
      <c r="K962" s="320"/>
      <c r="L962" s="348"/>
      <c r="M962" s="319"/>
      <c r="N962" s="319"/>
      <c r="O962" s="319"/>
      <c r="P962" s="349"/>
      <c r="Q962" s="349"/>
      <c r="R962" s="359"/>
      <c r="S962" s="298"/>
      <c r="T962" s="299"/>
      <c r="U962" s="299"/>
      <c r="V962" s="299"/>
      <c r="W962" s="299"/>
      <c r="X962" s="299"/>
      <c r="Y962" s="299"/>
      <c r="Z962" s="299"/>
      <c r="AA962" s="299"/>
      <c r="AB962" s="300"/>
    </row>
    <row r="963" spans="2:28" customFormat="1" ht="15" customHeight="1" x14ac:dyDescent="0.25">
      <c r="B963" s="270"/>
      <c r="C963" s="269"/>
      <c r="D963" s="319"/>
      <c r="E963" s="319"/>
      <c r="F963" s="319"/>
      <c r="G963" s="319"/>
      <c r="H963" s="319"/>
      <c r="I963" s="348"/>
      <c r="J963" s="348"/>
      <c r="K963" s="320"/>
      <c r="L963" s="348"/>
      <c r="M963" s="319"/>
      <c r="N963" s="319"/>
      <c r="O963" s="319"/>
      <c r="P963" s="349"/>
      <c r="Q963" s="349"/>
      <c r="R963" s="359"/>
      <c r="S963" s="298"/>
      <c r="T963" s="299"/>
      <c r="U963" s="299"/>
      <c r="V963" s="299"/>
      <c r="W963" s="299"/>
      <c r="X963" s="299"/>
      <c r="Y963" s="299"/>
      <c r="Z963" s="299"/>
      <c r="AA963" s="299"/>
      <c r="AB963" s="300"/>
    </row>
    <row r="964" spans="2:28" customFormat="1" ht="15" customHeight="1" x14ac:dyDescent="0.25">
      <c r="B964" s="270"/>
      <c r="C964" s="269"/>
      <c r="D964" s="319"/>
      <c r="E964" s="319"/>
      <c r="F964" s="319"/>
      <c r="G964" s="319"/>
      <c r="H964" s="319"/>
      <c r="I964" s="348"/>
      <c r="J964" s="348"/>
      <c r="K964" s="320"/>
      <c r="L964" s="348"/>
      <c r="M964" s="319"/>
      <c r="N964" s="319"/>
      <c r="O964" s="319"/>
      <c r="P964" s="349"/>
      <c r="Q964" s="349"/>
      <c r="R964" s="359"/>
      <c r="S964" s="298"/>
      <c r="T964" s="299"/>
      <c r="U964" s="299"/>
      <c r="V964" s="299"/>
      <c r="W964" s="299"/>
      <c r="X964" s="299"/>
      <c r="Y964" s="299"/>
      <c r="Z964" s="299"/>
      <c r="AA964" s="299"/>
      <c r="AB964" s="300"/>
    </row>
    <row r="965" spans="2:28" customFormat="1" ht="15" customHeight="1" x14ac:dyDescent="0.25">
      <c r="B965" s="270"/>
      <c r="C965" s="269"/>
      <c r="D965" s="319"/>
      <c r="E965" s="319"/>
      <c r="F965" s="319"/>
      <c r="G965" s="319"/>
      <c r="H965" s="319"/>
      <c r="I965" s="348"/>
      <c r="J965" s="348"/>
      <c r="K965" s="320"/>
      <c r="L965" s="348"/>
      <c r="M965" s="319"/>
      <c r="N965" s="319"/>
      <c r="O965" s="319"/>
      <c r="P965" s="349"/>
      <c r="Q965" s="349"/>
      <c r="R965" s="359"/>
      <c r="S965" s="298"/>
      <c r="T965" s="299"/>
      <c r="U965" s="299"/>
      <c r="V965" s="299"/>
      <c r="W965" s="299"/>
      <c r="X965" s="299"/>
      <c r="Y965" s="299"/>
      <c r="Z965" s="299"/>
      <c r="AA965" s="299"/>
      <c r="AB965" s="300"/>
    </row>
    <row r="966" spans="2:28" customFormat="1" ht="15" customHeight="1" x14ac:dyDescent="0.25">
      <c r="B966" s="270"/>
      <c r="C966" s="269"/>
      <c r="D966" s="319"/>
      <c r="E966" s="319"/>
      <c r="F966" s="319"/>
      <c r="G966" s="319"/>
      <c r="H966" s="319"/>
      <c r="I966" s="348"/>
      <c r="J966" s="348"/>
      <c r="K966" s="320"/>
      <c r="L966" s="348"/>
      <c r="M966" s="319"/>
      <c r="N966" s="319"/>
      <c r="O966" s="319"/>
      <c r="P966" s="349"/>
      <c r="Q966" s="349"/>
      <c r="R966" s="359"/>
      <c r="S966" s="298"/>
      <c r="T966" s="299"/>
      <c r="U966" s="299"/>
      <c r="V966" s="299"/>
      <c r="W966" s="299"/>
      <c r="X966" s="299"/>
      <c r="Y966" s="299"/>
      <c r="Z966" s="299"/>
      <c r="AA966" s="299"/>
      <c r="AB966" s="300"/>
    </row>
    <row r="967" spans="2:28" customFormat="1" ht="15" customHeight="1" x14ac:dyDescent="0.25">
      <c r="B967" s="270"/>
      <c r="C967" s="269"/>
      <c r="D967" s="319"/>
      <c r="E967" s="319"/>
      <c r="F967" s="319"/>
      <c r="G967" s="319"/>
      <c r="H967" s="319"/>
      <c r="I967" s="348"/>
      <c r="J967" s="348"/>
      <c r="K967" s="320"/>
      <c r="L967" s="348"/>
      <c r="M967" s="319"/>
      <c r="N967" s="319"/>
      <c r="O967" s="319"/>
      <c r="P967" s="349"/>
      <c r="Q967" s="349"/>
      <c r="R967" s="359"/>
      <c r="S967" s="298"/>
      <c r="T967" s="299"/>
      <c r="U967" s="299"/>
      <c r="V967" s="299"/>
      <c r="W967" s="299"/>
      <c r="X967" s="299"/>
      <c r="Y967" s="299"/>
      <c r="Z967" s="299"/>
      <c r="AA967" s="299"/>
      <c r="AB967" s="300"/>
    </row>
    <row r="968" spans="2:28" customFormat="1" ht="15" customHeight="1" x14ac:dyDescent="0.25">
      <c r="B968" s="270"/>
      <c r="C968" s="269"/>
      <c r="D968" s="319"/>
      <c r="E968" s="319"/>
      <c r="F968" s="319"/>
      <c r="G968" s="319"/>
      <c r="H968" s="319"/>
      <c r="I968" s="348"/>
      <c r="J968" s="348"/>
      <c r="K968" s="320"/>
      <c r="L968" s="348"/>
      <c r="M968" s="319"/>
      <c r="N968" s="319"/>
      <c r="O968" s="319"/>
      <c r="P968" s="349"/>
      <c r="Q968" s="349"/>
      <c r="R968" s="359"/>
      <c r="S968" s="298"/>
      <c r="T968" s="299"/>
      <c r="U968" s="299"/>
      <c r="V968" s="299"/>
      <c r="W968" s="299"/>
      <c r="X968" s="299"/>
      <c r="Y968" s="299"/>
      <c r="Z968" s="299"/>
      <c r="AA968" s="299"/>
      <c r="AB968" s="300"/>
    </row>
    <row r="969" spans="2:28" customFormat="1" ht="15" customHeight="1" x14ac:dyDescent="0.25">
      <c r="B969" s="270"/>
      <c r="C969" s="269"/>
      <c r="D969" s="319"/>
      <c r="E969" s="319"/>
      <c r="F969" s="319"/>
      <c r="G969" s="319"/>
      <c r="H969" s="319"/>
      <c r="I969" s="348"/>
      <c r="J969" s="348"/>
      <c r="K969" s="320"/>
      <c r="L969" s="348"/>
      <c r="M969" s="319"/>
      <c r="N969" s="319"/>
      <c r="O969" s="319"/>
      <c r="P969" s="349"/>
      <c r="Q969" s="349"/>
      <c r="R969" s="359"/>
      <c r="S969" s="298"/>
      <c r="T969" s="299"/>
      <c r="U969" s="299"/>
      <c r="V969" s="299"/>
      <c r="W969" s="299"/>
      <c r="X969" s="299"/>
      <c r="Y969" s="299"/>
      <c r="Z969" s="299"/>
      <c r="AA969" s="299"/>
      <c r="AB969" s="300"/>
    </row>
    <row r="970" spans="2:28" customFormat="1" ht="15" customHeight="1" x14ac:dyDescent="0.25">
      <c r="B970" s="270"/>
      <c r="C970" s="269"/>
      <c r="D970" s="319"/>
      <c r="E970" s="319"/>
      <c r="F970" s="319"/>
      <c r="G970" s="319"/>
      <c r="H970" s="319"/>
      <c r="I970" s="348"/>
      <c r="J970" s="348"/>
      <c r="K970" s="320"/>
      <c r="L970" s="348"/>
      <c r="M970" s="319"/>
      <c r="N970" s="319"/>
      <c r="O970" s="319"/>
      <c r="P970" s="349"/>
      <c r="Q970" s="349"/>
      <c r="R970" s="359"/>
      <c r="S970" s="298"/>
      <c r="T970" s="299"/>
      <c r="U970" s="299"/>
      <c r="V970" s="299"/>
      <c r="W970" s="299"/>
      <c r="X970" s="299"/>
      <c r="Y970" s="299"/>
      <c r="Z970" s="299"/>
      <c r="AA970" s="299"/>
      <c r="AB970" s="300"/>
    </row>
    <row r="971" spans="2:28" customFormat="1" ht="15" customHeight="1" x14ac:dyDescent="0.25">
      <c r="B971" s="270"/>
      <c r="C971" s="269"/>
      <c r="D971" s="319"/>
      <c r="E971" s="319"/>
      <c r="F971" s="319"/>
      <c r="G971" s="319"/>
      <c r="H971" s="319"/>
      <c r="I971" s="348"/>
      <c r="J971" s="348"/>
      <c r="K971" s="320"/>
      <c r="L971" s="348"/>
      <c r="M971" s="319"/>
      <c r="N971" s="319"/>
      <c r="O971" s="319"/>
      <c r="P971" s="349"/>
      <c r="Q971" s="349"/>
      <c r="R971" s="359"/>
      <c r="S971" s="298"/>
      <c r="T971" s="299"/>
      <c r="U971" s="299"/>
      <c r="V971" s="299"/>
      <c r="W971" s="299"/>
      <c r="X971" s="299"/>
      <c r="Y971" s="299"/>
      <c r="Z971" s="299"/>
      <c r="AA971" s="299"/>
      <c r="AB971" s="300"/>
    </row>
    <row r="972" spans="2:28" customFormat="1" ht="15" customHeight="1" x14ac:dyDescent="0.25">
      <c r="B972" s="270"/>
      <c r="C972" s="269"/>
      <c r="D972" s="319"/>
      <c r="E972" s="319"/>
      <c r="F972" s="319"/>
      <c r="G972" s="319"/>
      <c r="H972" s="319"/>
      <c r="I972" s="348"/>
      <c r="J972" s="348"/>
      <c r="K972" s="320"/>
      <c r="L972" s="348"/>
      <c r="M972" s="319"/>
      <c r="N972" s="319"/>
      <c r="O972" s="319"/>
      <c r="P972" s="349"/>
      <c r="Q972" s="349"/>
      <c r="R972" s="359"/>
      <c r="S972" s="298"/>
      <c r="T972" s="299"/>
      <c r="U972" s="299"/>
      <c r="V972" s="299"/>
      <c r="W972" s="299"/>
      <c r="X972" s="299"/>
      <c r="Y972" s="299"/>
      <c r="Z972" s="299"/>
      <c r="AA972" s="299"/>
      <c r="AB972" s="300"/>
    </row>
    <row r="973" spans="2:28" customFormat="1" ht="15" customHeight="1" x14ac:dyDescent="0.25">
      <c r="B973" s="270"/>
      <c r="C973" s="269"/>
      <c r="D973" s="319"/>
      <c r="E973" s="319"/>
      <c r="F973" s="319"/>
      <c r="G973" s="319"/>
      <c r="H973" s="319"/>
      <c r="I973" s="348"/>
      <c r="J973" s="348"/>
      <c r="K973" s="320"/>
      <c r="L973" s="348"/>
      <c r="M973" s="319"/>
      <c r="N973" s="319"/>
      <c r="O973" s="319"/>
      <c r="P973" s="349"/>
      <c r="Q973" s="349"/>
      <c r="R973" s="359"/>
      <c r="S973" s="298"/>
      <c r="T973" s="299"/>
      <c r="U973" s="299"/>
      <c r="V973" s="299"/>
      <c r="W973" s="299"/>
      <c r="X973" s="299"/>
      <c r="Y973" s="299"/>
      <c r="Z973" s="299"/>
      <c r="AA973" s="299"/>
      <c r="AB973" s="300"/>
    </row>
    <row r="974" spans="2:28" customFormat="1" ht="15" customHeight="1" x14ac:dyDescent="0.25">
      <c r="B974" s="270"/>
      <c r="C974" s="269"/>
      <c r="D974" s="319"/>
      <c r="E974" s="319"/>
      <c r="F974" s="319"/>
      <c r="G974" s="319"/>
      <c r="H974" s="319"/>
      <c r="I974" s="348"/>
      <c r="J974" s="348"/>
      <c r="K974" s="320"/>
      <c r="L974" s="348"/>
      <c r="M974" s="319"/>
      <c r="N974" s="319"/>
      <c r="O974" s="319"/>
      <c r="P974" s="349"/>
      <c r="Q974" s="349"/>
      <c r="R974" s="359"/>
      <c r="S974" s="298"/>
      <c r="T974" s="299"/>
      <c r="U974" s="299"/>
      <c r="V974" s="299"/>
      <c r="W974" s="299"/>
      <c r="X974" s="299"/>
      <c r="Y974" s="299"/>
      <c r="Z974" s="299"/>
      <c r="AA974" s="299"/>
      <c r="AB974" s="300"/>
    </row>
    <row r="975" spans="2:28" customFormat="1" ht="15" customHeight="1" x14ac:dyDescent="0.25">
      <c r="B975" s="270"/>
      <c r="C975" s="269"/>
      <c r="D975" s="319"/>
      <c r="E975" s="319"/>
      <c r="F975" s="319"/>
      <c r="G975" s="319"/>
      <c r="H975" s="319"/>
      <c r="I975" s="348"/>
      <c r="J975" s="348"/>
      <c r="K975" s="320"/>
      <c r="L975" s="348"/>
      <c r="M975" s="319"/>
      <c r="N975" s="319"/>
      <c r="O975" s="319"/>
      <c r="P975" s="349"/>
      <c r="Q975" s="349"/>
      <c r="R975" s="359"/>
      <c r="S975" s="298"/>
      <c r="T975" s="299"/>
      <c r="U975" s="299"/>
      <c r="V975" s="299"/>
      <c r="W975" s="299"/>
      <c r="X975" s="299"/>
      <c r="Y975" s="299"/>
      <c r="Z975" s="299"/>
      <c r="AA975" s="299"/>
      <c r="AB975" s="300"/>
    </row>
    <row r="976" spans="2:28" customFormat="1" ht="15" customHeight="1" x14ac:dyDescent="0.25">
      <c r="B976" s="270"/>
      <c r="C976" s="269"/>
      <c r="D976" s="319"/>
      <c r="E976" s="319"/>
      <c r="F976" s="319"/>
      <c r="G976" s="319"/>
      <c r="H976" s="319"/>
      <c r="I976" s="348"/>
      <c r="J976" s="348"/>
      <c r="K976" s="320"/>
      <c r="L976" s="348"/>
      <c r="M976" s="319"/>
      <c r="N976" s="319"/>
      <c r="O976" s="319"/>
      <c r="P976" s="349"/>
      <c r="Q976" s="349"/>
      <c r="R976" s="359"/>
      <c r="S976" s="298"/>
      <c r="T976" s="299"/>
      <c r="U976" s="299"/>
      <c r="V976" s="299"/>
      <c r="W976" s="299"/>
      <c r="X976" s="299"/>
      <c r="Y976" s="299"/>
      <c r="Z976" s="299"/>
      <c r="AA976" s="299"/>
      <c r="AB976" s="300"/>
    </row>
    <row r="977" spans="2:28" customFormat="1" ht="15" customHeight="1" x14ac:dyDescent="0.25">
      <c r="B977" s="270"/>
      <c r="C977" s="269"/>
      <c r="D977" s="319"/>
      <c r="E977" s="319"/>
      <c r="F977" s="319"/>
      <c r="G977" s="319"/>
      <c r="H977" s="319"/>
      <c r="I977" s="348"/>
      <c r="J977" s="348"/>
      <c r="K977" s="320"/>
      <c r="L977" s="348"/>
      <c r="M977" s="319"/>
      <c r="N977" s="319"/>
      <c r="O977" s="319"/>
      <c r="P977" s="349"/>
      <c r="Q977" s="349"/>
      <c r="R977" s="359"/>
      <c r="S977" s="298"/>
      <c r="T977" s="299"/>
      <c r="U977" s="299"/>
      <c r="V977" s="299"/>
      <c r="W977" s="299"/>
      <c r="X977" s="299"/>
      <c r="Y977" s="299"/>
      <c r="Z977" s="299"/>
      <c r="AA977" s="299"/>
      <c r="AB977" s="300"/>
    </row>
    <row r="978" spans="2:28" customFormat="1" ht="15" customHeight="1" x14ac:dyDescent="0.25">
      <c r="B978" s="270"/>
      <c r="C978" s="269"/>
      <c r="D978" s="319"/>
      <c r="E978" s="319"/>
      <c r="F978" s="319"/>
      <c r="G978" s="319"/>
      <c r="H978" s="319"/>
      <c r="I978" s="348"/>
      <c r="J978" s="348"/>
      <c r="K978" s="320"/>
      <c r="L978" s="348"/>
      <c r="M978" s="319"/>
      <c r="N978" s="319"/>
      <c r="O978" s="319"/>
      <c r="P978" s="349"/>
      <c r="Q978" s="349"/>
      <c r="R978" s="359"/>
      <c r="S978" s="298"/>
      <c r="T978" s="299"/>
      <c r="U978" s="299"/>
      <c r="V978" s="299"/>
      <c r="W978" s="299"/>
      <c r="X978" s="299"/>
      <c r="Y978" s="299"/>
      <c r="Z978" s="299"/>
      <c r="AA978" s="299"/>
      <c r="AB978" s="300"/>
    </row>
    <row r="979" spans="2:28" customFormat="1" ht="15" customHeight="1" x14ac:dyDescent="0.25">
      <c r="B979" s="270"/>
      <c r="C979" s="269"/>
      <c r="D979" s="319"/>
      <c r="E979" s="319"/>
      <c r="F979" s="319"/>
      <c r="G979" s="319"/>
      <c r="H979" s="319"/>
      <c r="I979" s="348"/>
      <c r="J979" s="348"/>
      <c r="K979" s="320"/>
      <c r="L979" s="348"/>
      <c r="M979" s="319"/>
      <c r="N979" s="319"/>
      <c r="O979" s="319"/>
      <c r="P979" s="349"/>
      <c r="Q979" s="349"/>
      <c r="R979" s="359"/>
      <c r="S979" s="298"/>
      <c r="T979" s="299"/>
      <c r="U979" s="299"/>
      <c r="V979" s="299"/>
      <c r="W979" s="299"/>
      <c r="X979" s="299"/>
      <c r="Y979" s="299"/>
      <c r="Z979" s="299"/>
      <c r="AA979" s="299"/>
      <c r="AB979" s="300"/>
    </row>
    <row r="980" spans="2:28" customFormat="1" ht="15" customHeight="1" x14ac:dyDescent="0.25">
      <c r="B980" s="270"/>
      <c r="C980" s="269"/>
      <c r="D980" s="319"/>
      <c r="E980" s="319"/>
      <c r="F980" s="319"/>
      <c r="G980" s="319"/>
      <c r="H980" s="319"/>
      <c r="I980" s="348"/>
      <c r="J980" s="348"/>
      <c r="K980" s="320"/>
      <c r="L980" s="348"/>
      <c r="M980" s="319"/>
      <c r="N980" s="319"/>
      <c r="O980" s="319"/>
      <c r="P980" s="349"/>
      <c r="Q980" s="349"/>
      <c r="R980" s="359"/>
      <c r="S980" s="298"/>
      <c r="T980" s="299"/>
      <c r="U980" s="299"/>
      <c r="V980" s="299"/>
      <c r="W980" s="299"/>
      <c r="X980" s="299"/>
      <c r="Y980" s="299"/>
      <c r="Z980" s="299"/>
      <c r="AA980" s="299"/>
      <c r="AB980" s="300"/>
    </row>
    <row r="981" spans="2:28" customFormat="1" ht="15" customHeight="1" x14ac:dyDescent="0.25">
      <c r="B981" s="270"/>
      <c r="C981" s="269"/>
      <c r="D981" s="319"/>
      <c r="E981" s="319"/>
      <c r="F981" s="319"/>
      <c r="G981" s="319"/>
      <c r="H981" s="319"/>
      <c r="I981" s="348"/>
      <c r="J981" s="348"/>
      <c r="K981" s="320"/>
      <c r="L981" s="348"/>
      <c r="M981" s="319"/>
      <c r="N981" s="319"/>
      <c r="O981" s="319"/>
      <c r="P981" s="349"/>
      <c r="Q981" s="349"/>
      <c r="R981" s="359"/>
      <c r="S981" s="298"/>
      <c r="T981" s="299"/>
      <c r="U981" s="299"/>
      <c r="V981" s="299"/>
      <c r="W981" s="299"/>
      <c r="X981" s="299"/>
      <c r="Y981" s="299"/>
      <c r="Z981" s="299"/>
      <c r="AA981" s="299"/>
      <c r="AB981" s="300"/>
    </row>
    <row r="982" spans="2:28" customFormat="1" ht="15" customHeight="1" x14ac:dyDescent="0.25">
      <c r="B982" s="270"/>
      <c r="C982" s="269"/>
      <c r="D982" s="319"/>
      <c r="E982" s="319"/>
      <c r="F982" s="319"/>
      <c r="G982" s="319"/>
      <c r="H982" s="319"/>
      <c r="I982" s="348"/>
      <c r="J982" s="348"/>
      <c r="K982" s="320"/>
      <c r="L982" s="348"/>
      <c r="M982" s="319"/>
      <c r="N982" s="319"/>
      <c r="O982" s="319"/>
      <c r="P982" s="349"/>
      <c r="Q982" s="349"/>
      <c r="R982" s="359"/>
      <c r="S982" s="298"/>
      <c r="T982" s="299"/>
      <c r="U982" s="299"/>
      <c r="V982" s="299"/>
      <c r="W982" s="299"/>
      <c r="X982" s="299"/>
      <c r="Y982" s="299"/>
      <c r="Z982" s="299"/>
      <c r="AA982" s="299"/>
      <c r="AB982" s="300"/>
    </row>
    <row r="983" spans="2:28" customFormat="1" ht="15" customHeight="1" x14ac:dyDescent="0.25">
      <c r="B983" s="270"/>
      <c r="C983" s="269"/>
      <c r="D983" s="319"/>
      <c r="E983" s="319"/>
      <c r="F983" s="319"/>
      <c r="G983" s="319"/>
      <c r="H983" s="319"/>
      <c r="I983" s="348"/>
      <c r="J983" s="348"/>
      <c r="K983" s="320"/>
      <c r="L983" s="348"/>
      <c r="M983" s="319"/>
      <c r="N983" s="319"/>
      <c r="O983" s="319"/>
      <c r="P983" s="349"/>
      <c r="Q983" s="349"/>
      <c r="R983" s="359"/>
      <c r="S983" s="298"/>
      <c r="T983" s="299"/>
      <c r="U983" s="299"/>
      <c r="V983" s="299"/>
      <c r="W983" s="299"/>
      <c r="X983" s="299"/>
      <c r="Y983" s="299"/>
      <c r="Z983" s="299"/>
      <c r="AA983" s="299"/>
      <c r="AB983" s="300"/>
    </row>
    <row r="984" spans="2:28" customFormat="1" ht="15" customHeight="1" x14ac:dyDescent="0.25">
      <c r="B984" s="270"/>
      <c r="C984" s="269"/>
      <c r="D984" s="319"/>
      <c r="E984" s="319"/>
      <c r="F984" s="319"/>
      <c r="G984" s="319"/>
      <c r="H984" s="319"/>
      <c r="I984" s="348"/>
      <c r="J984" s="348"/>
      <c r="K984" s="320"/>
      <c r="L984" s="348"/>
      <c r="M984" s="319"/>
      <c r="N984" s="319"/>
      <c r="O984" s="319"/>
      <c r="P984" s="349"/>
      <c r="Q984" s="349"/>
      <c r="R984" s="359"/>
      <c r="S984" s="298"/>
      <c r="T984" s="299"/>
      <c r="U984" s="299"/>
      <c r="V984" s="299"/>
      <c r="W984" s="299"/>
      <c r="X984" s="299"/>
      <c r="Y984" s="299"/>
      <c r="Z984" s="299"/>
      <c r="AA984" s="299"/>
      <c r="AB984" s="300"/>
    </row>
    <row r="985" spans="2:28" customFormat="1" ht="15" customHeight="1" x14ac:dyDescent="0.25">
      <c r="B985" s="270"/>
      <c r="C985" s="269"/>
      <c r="D985" s="319"/>
      <c r="E985" s="319"/>
      <c r="F985" s="319"/>
      <c r="G985" s="319"/>
      <c r="H985" s="319"/>
      <c r="I985" s="348"/>
      <c r="J985" s="348"/>
      <c r="K985" s="320"/>
      <c r="L985" s="348"/>
      <c r="M985" s="319"/>
      <c r="N985" s="319"/>
      <c r="O985" s="319"/>
      <c r="P985" s="349"/>
      <c r="Q985" s="349"/>
      <c r="R985" s="359"/>
      <c r="S985" s="298"/>
      <c r="T985" s="299"/>
      <c r="U985" s="299"/>
      <c r="V985" s="299"/>
      <c r="W985" s="299"/>
      <c r="X985" s="299"/>
      <c r="Y985" s="299"/>
      <c r="Z985" s="299"/>
      <c r="AA985" s="299"/>
      <c r="AB985" s="300"/>
    </row>
    <row r="986" spans="2:28" customFormat="1" ht="15" customHeight="1" x14ac:dyDescent="0.25">
      <c r="B986" s="270"/>
      <c r="C986" s="269"/>
      <c r="D986" s="319"/>
      <c r="E986" s="319"/>
      <c r="F986" s="319"/>
      <c r="G986" s="319"/>
      <c r="H986" s="319"/>
      <c r="I986" s="348"/>
      <c r="J986" s="348"/>
      <c r="K986" s="320"/>
      <c r="L986" s="348"/>
      <c r="M986" s="319"/>
      <c r="N986" s="319"/>
      <c r="O986" s="319"/>
      <c r="P986" s="349"/>
      <c r="Q986" s="349"/>
      <c r="R986" s="359"/>
      <c r="S986" s="298"/>
      <c r="T986" s="299"/>
      <c r="U986" s="299"/>
      <c r="V986" s="299"/>
      <c r="W986" s="299"/>
      <c r="X986" s="299"/>
      <c r="Y986" s="299"/>
      <c r="Z986" s="299"/>
      <c r="AA986" s="299"/>
      <c r="AB986" s="300"/>
    </row>
    <row r="987" spans="2:28" customFormat="1" ht="15" customHeight="1" x14ac:dyDescent="0.25">
      <c r="B987" s="270"/>
      <c r="C987" s="269"/>
      <c r="D987" s="319"/>
      <c r="E987" s="319"/>
      <c r="F987" s="319"/>
      <c r="G987" s="319"/>
      <c r="H987" s="319"/>
      <c r="I987" s="348"/>
      <c r="J987" s="348"/>
      <c r="K987" s="320"/>
      <c r="L987" s="348"/>
      <c r="M987" s="319"/>
      <c r="N987" s="319"/>
      <c r="O987" s="319"/>
      <c r="P987" s="349"/>
      <c r="Q987" s="349"/>
      <c r="R987" s="359"/>
      <c r="S987" s="298"/>
      <c r="T987" s="299"/>
      <c r="U987" s="299"/>
      <c r="V987" s="299"/>
      <c r="W987" s="299"/>
      <c r="X987" s="299"/>
      <c r="Y987" s="299"/>
      <c r="Z987" s="299"/>
      <c r="AA987" s="299"/>
      <c r="AB987" s="300"/>
    </row>
    <row r="988" spans="2:28" customFormat="1" ht="15" customHeight="1" x14ac:dyDescent="0.25">
      <c r="B988" s="270"/>
      <c r="C988" s="269"/>
      <c r="D988" s="319"/>
      <c r="E988" s="319"/>
      <c r="F988" s="319"/>
      <c r="G988" s="319"/>
      <c r="H988" s="319"/>
      <c r="I988" s="348"/>
      <c r="J988" s="348"/>
      <c r="K988" s="320"/>
      <c r="L988" s="348"/>
      <c r="M988" s="319"/>
      <c r="N988" s="319"/>
      <c r="O988" s="319"/>
      <c r="P988" s="349"/>
      <c r="Q988" s="349"/>
      <c r="R988" s="359"/>
      <c r="S988" s="298"/>
      <c r="T988" s="299"/>
      <c r="U988" s="299"/>
      <c r="V988" s="299"/>
      <c r="W988" s="299"/>
      <c r="X988" s="299"/>
      <c r="Y988" s="299"/>
      <c r="Z988" s="299"/>
      <c r="AA988" s="299"/>
      <c r="AB988" s="300"/>
    </row>
    <row r="989" spans="2:28" customFormat="1" ht="15" customHeight="1" x14ac:dyDescent="0.25">
      <c r="B989" s="270"/>
      <c r="C989" s="269"/>
      <c r="D989" s="319"/>
      <c r="E989" s="319"/>
      <c r="F989" s="319"/>
      <c r="G989" s="319"/>
      <c r="H989" s="319"/>
      <c r="I989" s="348"/>
      <c r="J989" s="348"/>
      <c r="K989" s="320"/>
      <c r="L989" s="348"/>
      <c r="M989" s="319"/>
      <c r="N989" s="319"/>
      <c r="O989" s="319"/>
      <c r="P989" s="349"/>
      <c r="Q989" s="349"/>
      <c r="R989" s="359"/>
      <c r="S989" s="298"/>
      <c r="T989" s="299"/>
      <c r="U989" s="299"/>
      <c r="V989" s="299"/>
      <c r="W989" s="299"/>
      <c r="X989" s="299"/>
      <c r="Y989" s="299"/>
      <c r="Z989" s="299"/>
      <c r="AA989" s="299"/>
      <c r="AB989" s="300"/>
    </row>
    <row r="990" spans="2:28" customFormat="1" ht="15" customHeight="1" x14ac:dyDescent="0.25">
      <c r="B990" s="270"/>
      <c r="C990" s="269"/>
      <c r="D990" s="319"/>
      <c r="E990" s="319"/>
      <c r="F990" s="319"/>
      <c r="G990" s="319"/>
      <c r="H990" s="319"/>
      <c r="I990" s="348"/>
      <c r="J990" s="348"/>
      <c r="K990" s="320"/>
      <c r="L990" s="348"/>
      <c r="M990" s="319"/>
      <c r="N990" s="319"/>
      <c r="O990" s="319"/>
      <c r="P990" s="349"/>
      <c r="Q990" s="349"/>
      <c r="R990" s="359"/>
      <c r="S990" s="298"/>
      <c r="T990" s="299"/>
      <c r="U990" s="299"/>
      <c r="V990" s="299"/>
      <c r="W990" s="299"/>
      <c r="X990" s="299"/>
      <c r="Y990" s="299"/>
      <c r="Z990" s="299"/>
      <c r="AA990" s="299"/>
      <c r="AB990" s="300"/>
    </row>
    <row r="991" spans="2:28" customFormat="1" ht="15" customHeight="1" x14ac:dyDescent="0.25">
      <c r="B991" s="270"/>
      <c r="C991" s="269"/>
      <c r="D991" s="319"/>
      <c r="E991" s="319"/>
      <c r="F991" s="319"/>
      <c r="G991" s="319"/>
      <c r="H991" s="319"/>
      <c r="I991" s="348"/>
      <c r="J991" s="348"/>
      <c r="K991" s="320"/>
      <c r="L991" s="348"/>
      <c r="M991" s="319"/>
      <c r="N991" s="319"/>
      <c r="O991" s="319"/>
      <c r="P991" s="349"/>
      <c r="Q991" s="349"/>
      <c r="R991" s="359"/>
      <c r="S991" s="298"/>
      <c r="T991" s="299"/>
      <c r="U991" s="299"/>
      <c r="V991" s="299"/>
      <c r="W991" s="299"/>
      <c r="X991" s="299"/>
      <c r="Y991" s="299"/>
      <c r="Z991" s="299"/>
      <c r="AA991" s="299"/>
      <c r="AB991" s="300"/>
    </row>
    <row r="992" spans="2:28" customFormat="1" ht="15" customHeight="1" x14ac:dyDescent="0.25">
      <c r="B992" s="270"/>
      <c r="C992" s="269"/>
      <c r="D992" s="319"/>
      <c r="E992" s="319"/>
      <c r="F992" s="319"/>
      <c r="G992" s="319"/>
      <c r="H992" s="319"/>
      <c r="I992" s="348"/>
      <c r="J992" s="348"/>
      <c r="K992" s="320"/>
      <c r="L992" s="348"/>
      <c r="M992" s="319"/>
      <c r="N992" s="319"/>
      <c r="O992" s="319"/>
      <c r="P992" s="349"/>
      <c r="Q992" s="349"/>
      <c r="R992" s="359"/>
      <c r="S992" s="298"/>
      <c r="T992" s="299"/>
      <c r="U992" s="299"/>
      <c r="V992" s="299"/>
      <c r="W992" s="299"/>
      <c r="X992" s="299"/>
      <c r="Y992" s="299"/>
      <c r="Z992" s="299"/>
      <c r="AA992" s="299"/>
      <c r="AB992" s="300"/>
    </row>
    <row r="993" spans="2:28" customFormat="1" ht="15" customHeight="1" x14ac:dyDescent="0.25">
      <c r="B993" s="270"/>
      <c r="C993" s="269"/>
      <c r="D993" s="319"/>
      <c r="E993" s="319"/>
      <c r="F993" s="319"/>
      <c r="G993" s="319"/>
      <c r="H993" s="319"/>
      <c r="I993" s="348"/>
      <c r="J993" s="348"/>
      <c r="K993" s="320"/>
      <c r="L993" s="348"/>
      <c r="M993" s="319"/>
      <c r="N993" s="319"/>
      <c r="O993" s="319"/>
      <c r="P993" s="349"/>
      <c r="Q993" s="349"/>
      <c r="R993" s="359"/>
      <c r="S993" s="298"/>
      <c r="T993" s="299"/>
      <c r="U993" s="299"/>
      <c r="V993" s="299"/>
      <c r="W993" s="299"/>
      <c r="X993" s="299"/>
      <c r="Y993" s="299"/>
      <c r="Z993" s="299"/>
      <c r="AA993" s="299"/>
      <c r="AB993" s="300"/>
    </row>
    <row r="994" spans="2:28" customFormat="1" ht="15" customHeight="1" x14ac:dyDescent="0.25">
      <c r="B994" s="270"/>
      <c r="C994" s="269"/>
      <c r="D994" s="319"/>
      <c r="E994" s="319"/>
      <c r="F994" s="319"/>
      <c r="G994" s="319"/>
      <c r="H994" s="319"/>
      <c r="I994" s="348"/>
      <c r="J994" s="348"/>
      <c r="K994" s="320"/>
      <c r="L994" s="348"/>
      <c r="M994" s="319"/>
      <c r="N994" s="319"/>
      <c r="O994" s="319"/>
      <c r="P994" s="349"/>
      <c r="Q994" s="349"/>
      <c r="R994" s="359"/>
      <c r="S994" s="298"/>
      <c r="T994" s="299"/>
      <c r="U994" s="299"/>
      <c r="V994" s="299"/>
      <c r="W994" s="299"/>
      <c r="X994" s="299"/>
      <c r="Y994" s="299"/>
      <c r="Z994" s="299"/>
      <c r="AA994" s="299"/>
      <c r="AB994" s="300"/>
    </row>
    <row r="995" spans="2:28" customFormat="1" ht="15" customHeight="1" x14ac:dyDescent="0.25">
      <c r="B995" s="270"/>
      <c r="C995" s="269"/>
      <c r="D995" s="319"/>
      <c r="E995" s="319"/>
      <c r="F995" s="319"/>
      <c r="G995" s="319"/>
      <c r="H995" s="319"/>
      <c r="I995" s="348"/>
      <c r="J995" s="348"/>
      <c r="K995" s="320"/>
      <c r="L995" s="348"/>
      <c r="M995" s="319"/>
      <c r="N995" s="319"/>
      <c r="O995" s="319"/>
      <c r="P995" s="349"/>
      <c r="Q995" s="349"/>
      <c r="R995" s="359"/>
      <c r="S995" s="298"/>
      <c r="T995" s="299"/>
      <c r="U995" s="299"/>
      <c r="V995" s="299"/>
      <c r="W995" s="299"/>
      <c r="X995" s="299"/>
      <c r="Y995" s="299"/>
      <c r="Z995" s="299"/>
      <c r="AA995" s="299"/>
      <c r="AB995" s="300"/>
    </row>
    <row r="996" spans="2:28" customFormat="1" ht="15" customHeight="1" x14ac:dyDescent="0.25">
      <c r="B996" s="270"/>
      <c r="C996" s="269"/>
      <c r="D996" s="319"/>
      <c r="E996" s="319"/>
      <c r="F996" s="319"/>
      <c r="G996" s="319"/>
      <c r="H996" s="319"/>
      <c r="I996" s="348"/>
      <c r="J996" s="348"/>
      <c r="K996" s="320"/>
      <c r="L996" s="348"/>
      <c r="M996" s="319"/>
      <c r="N996" s="319"/>
      <c r="O996" s="319"/>
      <c r="P996" s="349"/>
      <c r="Q996" s="349"/>
      <c r="R996" s="359"/>
      <c r="S996" s="298"/>
      <c r="T996" s="299"/>
      <c r="U996" s="299"/>
      <c r="V996" s="299"/>
      <c r="W996" s="299"/>
      <c r="X996" s="299"/>
      <c r="Y996" s="299"/>
      <c r="Z996" s="299"/>
      <c r="AA996" s="299"/>
      <c r="AB996" s="300"/>
    </row>
    <row r="997" spans="2:28" customFormat="1" ht="15" customHeight="1" x14ac:dyDescent="0.25">
      <c r="B997" s="270"/>
      <c r="C997" s="269"/>
      <c r="D997" s="319"/>
      <c r="E997" s="319"/>
      <c r="F997" s="319"/>
      <c r="G997" s="319"/>
      <c r="H997" s="319"/>
      <c r="I997" s="348"/>
      <c r="J997" s="348"/>
      <c r="K997" s="320"/>
      <c r="L997" s="348"/>
      <c r="M997" s="319"/>
      <c r="N997" s="319"/>
      <c r="O997" s="319"/>
      <c r="P997" s="349"/>
      <c r="Q997" s="349"/>
      <c r="R997" s="359"/>
      <c r="S997" s="298"/>
      <c r="T997" s="299"/>
      <c r="U997" s="299"/>
      <c r="V997" s="299"/>
      <c r="W997" s="299"/>
      <c r="X997" s="299"/>
      <c r="Y997" s="299"/>
      <c r="Z997" s="299"/>
      <c r="AA997" s="299"/>
      <c r="AB997" s="300"/>
    </row>
    <row r="998" spans="2:28" customFormat="1" ht="15" customHeight="1" x14ac:dyDescent="0.25">
      <c r="B998" s="270"/>
      <c r="C998" s="269"/>
      <c r="D998" s="319"/>
      <c r="E998" s="319"/>
      <c r="F998" s="319"/>
      <c r="G998" s="319"/>
      <c r="H998" s="319"/>
      <c r="I998" s="348"/>
      <c r="J998" s="348"/>
      <c r="K998" s="320"/>
      <c r="L998" s="348"/>
      <c r="M998" s="319"/>
      <c r="N998" s="319"/>
      <c r="O998" s="319"/>
      <c r="P998" s="349"/>
      <c r="Q998" s="349"/>
      <c r="R998" s="359"/>
      <c r="S998" s="298"/>
      <c r="T998" s="299"/>
      <c r="U998" s="299"/>
      <c r="V998" s="299"/>
      <c r="W998" s="299"/>
      <c r="X998" s="299"/>
      <c r="Y998" s="299"/>
      <c r="Z998" s="299"/>
      <c r="AA998" s="299"/>
      <c r="AB998" s="300"/>
    </row>
    <row r="999" spans="2:28" customFormat="1" ht="15" customHeight="1" x14ac:dyDescent="0.25">
      <c r="B999" s="270"/>
      <c r="C999" s="269"/>
      <c r="D999" s="319"/>
      <c r="E999" s="319"/>
      <c r="F999" s="319"/>
      <c r="G999" s="319"/>
      <c r="H999" s="319"/>
      <c r="I999" s="348"/>
      <c r="J999" s="348"/>
      <c r="K999" s="320"/>
      <c r="L999" s="348"/>
      <c r="M999" s="319"/>
      <c r="N999" s="319"/>
      <c r="O999" s="319"/>
      <c r="P999" s="349"/>
      <c r="Q999" s="349"/>
      <c r="R999" s="359"/>
      <c r="S999" s="298"/>
      <c r="T999" s="299"/>
      <c r="U999" s="299"/>
      <c r="V999" s="299"/>
      <c r="W999" s="299"/>
      <c r="X999" s="299"/>
      <c r="Y999" s="299"/>
      <c r="Z999" s="299"/>
      <c r="AA999" s="299"/>
      <c r="AB999" s="300"/>
    </row>
    <row r="1000" spans="2:28" customFormat="1" ht="15" customHeight="1" x14ac:dyDescent="0.25">
      <c r="B1000" s="270"/>
      <c r="C1000" s="269"/>
      <c r="D1000" s="319"/>
      <c r="E1000" s="319"/>
      <c r="F1000" s="319"/>
      <c r="G1000" s="319"/>
      <c r="H1000" s="319"/>
      <c r="I1000" s="348"/>
      <c r="J1000" s="348"/>
      <c r="K1000" s="320"/>
      <c r="L1000" s="348"/>
      <c r="M1000" s="319"/>
      <c r="N1000" s="319"/>
      <c r="O1000" s="319"/>
      <c r="P1000" s="349"/>
      <c r="Q1000" s="349"/>
      <c r="R1000" s="359"/>
      <c r="S1000" s="298"/>
      <c r="T1000" s="299"/>
      <c r="U1000" s="299"/>
      <c r="V1000" s="299"/>
      <c r="W1000" s="299"/>
      <c r="X1000" s="299"/>
      <c r="Y1000" s="299"/>
      <c r="Z1000" s="299"/>
      <c r="AA1000" s="299"/>
      <c r="AB1000" s="300"/>
    </row>
    <row r="1001" spans="2:28" customFormat="1" ht="15" customHeight="1" x14ac:dyDescent="0.25">
      <c r="B1001" s="270"/>
      <c r="C1001" s="269"/>
      <c r="D1001" s="319"/>
      <c r="E1001" s="319"/>
      <c r="F1001" s="319"/>
      <c r="G1001" s="319"/>
      <c r="H1001" s="319"/>
      <c r="I1001" s="348"/>
      <c r="J1001" s="348"/>
      <c r="K1001" s="320"/>
      <c r="L1001" s="348"/>
      <c r="M1001" s="319"/>
      <c r="N1001" s="319"/>
      <c r="O1001" s="319"/>
      <c r="P1001" s="349"/>
      <c r="Q1001" s="349"/>
      <c r="R1001" s="359"/>
      <c r="S1001" s="298"/>
      <c r="T1001" s="299"/>
      <c r="U1001" s="299"/>
      <c r="V1001" s="299"/>
      <c r="W1001" s="299"/>
      <c r="X1001" s="299"/>
      <c r="Y1001" s="299"/>
      <c r="Z1001" s="299"/>
      <c r="AA1001" s="299"/>
      <c r="AB1001" s="300"/>
    </row>
    <row r="1002" spans="2:28" customFormat="1" ht="15" customHeight="1" x14ac:dyDescent="0.25">
      <c r="B1002" s="270"/>
      <c r="C1002" s="269"/>
      <c r="D1002" s="319"/>
      <c r="E1002" s="319"/>
      <c r="F1002" s="319"/>
      <c r="G1002" s="319"/>
      <c r="H1002" s="319"/>
      <c r="I1002" s="348"/>
      <c r="J1002" s="348"/>
      <c r="K1002" s="320"/>
      <c r="L1002" s="348"/>
      <c r="M1002" s="319"/>
      <c r="N1002" s="319"/>
      <c r="O1002" s="319"/>
      <c r="P1002" s="349"/>
      <c r="Q1002" s="349"/>
      <c r="R1002" s="359"/>
      <c r="S1002" s="298"/>
      <c r="T1002" s="299"/>
      <c r="U1002" s="299"/>
      <c r="V1002" s="299"/>
      <c r="W1002" s="299"/>
      <c r="X1002" s="299"/>
      <c r="Y1002" s="299"/>
      <c r="Z1002" s="299"/>
      <c r="AA1002" s="299"/>
      <c r="AB1002" s="300"/>
    </row>
    <row r="1003" spans="2:28" customFormat="1" ht="15" customHeight="1" x14ac:dyDescent="0.25">
      <c r="B1003" s="270"/>
      <c r="C1003" s="269"/>
      <c r="D1003" s="319"/>
      <c r="E1003" s="319"/>
      <c r="F1003" s="319"/>
      <c r="G1003" s="319"/>
      <c r="H1003" s="319"/>
      <c r="I1003" s="348"/>
      <c r="J1003" s="348"/>
      <c r="K1003" s="320"/>
      <c r="L1003" s="348"/>
      <c r="M1003" s="319"/>
      <c r="N1003" s="319"/>
      <c r="O1003" s="319"/>
      <c r="P1003" s="349"/>
      <c r="Q1003" s="349"/>
      <c r="R1003" s="359"/>
      <c r="S1003" s="298"/>
      <c r="T1003" s="299"/>
      <c r="U1003" s="299"/>
      <c r="V1003" s="299"/>
      <c r="W1003" s="299"/>
      <c r="X1003" s="299"/>
      <c r="Y1003" s="299"/>
      <c r="Z1003" s="299"/>
      <c r="AA1003" s="299"/>
      <c r="AB1003" s="300"/>
    </row>
    <row r="1004" spans="2:28" customFormat="1" ht="15" customHeight="1" x14ac:dyDescent="0.25">
      <c r="B1004" s="270"/>
      <c r="C1004" s="269"/>
      <c r="D1004" s="319"/>
      <c r="E1004" s="319"/>
      <c r="F1004" s="319"/>
      <c r="G1004" s="319"/>
      <c r="H1004" s="319"/>
      <c r="I1004" s="348"/>
      <c r="J1004" s="348"/>
      <c r="K1004" s="320"/>
      <c r="L1004" s="348"/>
      <c r="M1004" s="319"/>
      <c r="N1004" s="319"/>
      <c r="O1004" s="319"/>
      <c r="P1004" s="349"/>
      <c r="Q1004" s="349"/>
      <c r="R1004" s="359"/>
      <c r="S1004" s="298"/>
      <c r="T1004" s="299"/>
      <c r="U1004" s="299"/>
      <c r="V1004" s="299"/>
      <c r="W1004" s="299"/>
      <c r="X1004" s="299"/>
      <c r="Y1004" s="299"/>
      <c r="Z1004" s="299"/>
      <c r="AA1004" s="299"/>
      <c r="AB1004" s="300"/>
    </row>
    <row r="1005" spans="2:28" customFormat="1" ht="15" customHeight="1" x14ac:dyDescent="0.25">
      <c r="B1005" s="270"/>
      <c r="C1005" s="269"/>
      <c r="D1005" s="319"/>
      <c r="E1005" s="319"/>
      <c r="F1005" s="319"/>
      <c r="G1005" s="319"/>
      <c r="H1005" s="319"/>
      <c r="I1005" s="348"/>
      <c r="J1005" s="348"/>
      <c r="K1005" s="320"/>
      <c r="L1005" s="348"/>
      <c r="M1005" s="319"/>
      <c r="N1005" s="319"/>
      <c r="O1005" s="319"/>
      <c r="P1005" s="349"/>
      <c r="Q1005" s="349"/>
      <c r="R1005" s="359"/>
      <c r="S1005" s="298"/>
      <c r="T1005" s="299"/>
      <c r="U1005" s="299"/>
      <c r="V1005" s="299"/>
      <c r="W1005" s="299"/>
      <c r="X1005" s="299"/>
      <c r="Y1005" s="299"/>
      <c r="Z1005" s="299"/>
      <c r="AA1005" s="299"/>
      <c r="AB1005" s="300"/>
    </row>
    <row r="1006" spans="2:28" customFormat="1" ht="15" customHeight="1" x14ac:dyDescent="0.25">
      <c r="B1006" s="270"/>
      <c r="C1006" s="269"/>
      <c r="D1006" s="319"/>
      <c r="E1006" s="319"/>
      <c r="F1006" s="319"/>
      <c r="G1006" s="319"/>
      <c r="H1006" s="319"/>
      <c r="I1006" s="348"/>
      <c r="J1006" s="348"/>
      <c r="K1006" s="320"/>
      <c r="L1006" s="348"/>
      <c r="M1006" s="319"/>
      <c r="N1006" s="319"/>
      <c r="O1006" s="319"/>
      <c r="P1006" s="349"/>
      <c r="Q1006" s="349"/>
      <c r="R1006" s="359"/>
      <c r="S1006" s="298"/>
      <c r="T1006" s="299"/>
      <c r="U1006" s="299"/>
      <c r="V1006" s="299"/>
      <c r="W1006" s="299"/>
      <c r="X1006" s="299"/>
      <c r="Y1006" s="299"/>
      <c r="Z1006" s="299"/>
      <c r="AA1006" s="299"/>
      <c r="AB1006" s="300"/>
    </row>
    <row r="1007" spans="2:28" customFormat="1" ht="15" customHeight="1" x14ac:dyDescent="0.25">
      <c r="B1007" s="270"/>
      <c r="C1007" s="269"/>
      <c r="D1007" s="319"/>
      <c r="E1007" s="319"/>
      <c r="F1007" s="319"/>
      <c r="G1007" s="319"/>
      <c r="H1007" s="319"/>
      <c r="I1007" s="348"/>
      <c r="J1007" s="348"/>
      <c r="K1007" s="320"/>
      <c r="L1007" s="348"/>
      <c r="M1007" s="319"/>
      <c r="N1007" s="319"/>
      <c r="O1007" s="319"/>
      <c r="P1007" s="349"/>
      <c r="Q1007" s="349"/>
      <c r="R1007" s="359"/>
      <c r="S1007" s="298"/>
      <c r="T1007" s="299"/>
      <c r="U1007" s="299"/>
      <c r="V1007" s="299"/>
      <c r="W1007" s="299"/>
      <c r="X1007" s="299"/>
      <c r="Y1007" s="299"/>
      <c r="Z1007" s="299"/>
      <c r="AA1007" s="299"/>
      <c r="AB1007" s="300"/>
    </row>
    <row r="1008" spans="2:28" customFormat="1" ht="15" customHeight="1" x14ac:dyDescent="0.25">
      <c r="B1008" s="270"/>
      <c r="C1008" s="269"/>
      <c r="D1008" s="319"/>
      <c r="E1008" s="319"/>
      <c r="F1008" s="319"/>
      <c r="G1008" s="319"/>
      <c r="H1008" s="319"/>
      <c r="I1008" s="348"/>
      <c r="J1008" s="348"/>
      <c r="K1008" s="320"/>
      <c r="L1008" s="348"/>
      <c r="M1008" s="319"/>
      <c r="N1008" s="319"/>
      <c r="O1008" s="319"/>
      <c r="P1008" s="349"/>
      <c r="Q1008" s="349"/>
      <c r="R1008" s="359"/>
      <c r="S1008" s="298"/>
      <c r="T1008" s="299"/>
      <c r="U1008" s="299"/>
      <c r="V1008" s="299"/>
      <c r="W1008" s="299"/>
      <c r="X1008" s="299"/>
      <c r="Y1008" s="299"/>
      <c r="Z1008" s="299"/>
      <c r="AA1008" s="299"/>
      <c r="AB1008" s="300"/>
    </row>
    <row r="1009" spans="2:28" customFormat="1" ht="15" customHeight="1" x14ac:dyDescent="0.25">
      <c r="B1009" s="270"/>
      <c r="C1009" s="269"/>
      <c r="D1009" s="319"/>
      <c r="E1009" s="319"/>
      <c r="F1009" s="319"/>
      <c r="G1009" s="319"/>
      <c r="H1009" s="319"/>
      <c r="I1009" s="348"/>
      <c r="J1009" s="348"/>
      <c r="K1009" s="320"/>
      <c r="L1009" s="348"/>
      <c r="M1009" s="319"/>
      <c r="N1009" s="319"/>
      <c r="O1009" s="319"/>
      <c r="P1009" s="349"/>
      <c r="Q1009" s="349"/>
      <c r="R1009" s="359"/>
      <c r="S1009" s="298"/>
      <c r="T1009" s="299"/>
      <c r="U1009" s="299"/>
      <c r="V1009" s="299"/>
      <c r="W1009" s="299"/>
      <c r="X1009" s="299"/>
      <c r="Y1009" s="299"/>
      <c r="Z1009" s="299"/>
      <c r="AA1009" s="299"/>
      <c r="AB1009" s="300"/>
    </row>
    <row r="1010" spans="2:28" customFormat="1" ht="15" customHeight="1" x14ac:dyDescent="0.25">
      <c r="B1010" s="270"/>
      <c r="C1010" s="269"/>
      <c r="D1010" s="319"/>
      <c r="E1010" s="319"/>
      <c r="F1010" s="319"/>
      <c r="G1010" s="319"/>
      <c r="H1010" s="319"/>
      <c r="I1010" s="348"/>
      <c r="J1010" s="348"/>
      <c r="K1010" s="320"/>
      <c r="L1010" s="348"/>
      <c r="M1010" s="319"/>
      <c r="N1010" s="319"/>
      <c r="O1010" s="319"/>
      <c r="P1010" s="349"/>
      <c r="Q1010" s="349"/>
      <c r="R1010" s="359"/>
      <c r="S1010" s="298"/>
      <c r="T1010" s="299"/>
      <c r="U1010" s="299"/>
      <c r="V1010" s="299"/>
      <c r="W1010" s="299"/>
      <c r="X1010" s="299"/>
      <c r="Y1010" s="299"/>
      <c r="Z1010" s="299"/>
      <c r="AA1010" s="299"/>
      <c r="AB1010" s="300"/>
    </row>
    <row r="1011" spans="2:28" customFormat="1" ht="15" customHeight="1" x14ac:dyDescent="0.25">
      <c r="B1011" s="270"/>
      <c r="C1011" s="269"/>
      <c r="D1011" s="319"/>
      <c r="E1011" s="319"/>
      <c r="F1011" s="319"/>
      <c r="G1011" s="319"/>
      <c r="H1011" s="319"/>
      <c r="I1011" s="348"/>
      <c r="J1011" s="348"/>
      <c r="K1011" s="320"/>
      <c r="L1011" s="348"/>
      <c r="M1011" s="319"/>
      <c r="N1011" s="319"/>
      <c r="O1011" s="319"/>
      <c r="P1011" s="349"/>
      <c r="Q1011" s="349"/>
      <c r="R1011" s="359"/>
      <c r="S1011" s="298"/>
      <c r="T1011" s="299"/>
      <c r="U1011" s="299"/>
      <c r="V1011" s="299"/>
      <c r="W1011" s="299"/>
      <c r="X1011" s="299"/>
      <c r="Y1011" s="299"/>
      <c r="Z1011" s="299"/>
      <c r="AA1011" s="299"/>
      <c r="AB1011" s="300"/>
    </row>
    <row r="1012" spans="2:28" customFormat="1" ht="15" customHeight="1" x14ac:dyDescent="0.25">
      <c r="B1012" s="270"/>
      <c r="C1012" s="269"/>
      <c r="D1012" s="319"/>
      <c r="E1012" s="319"/>
      <c r="F1012" s="319"/>
      <c r="G1012" s="319"/>
      <c r="H1012" s="319"/>
      <c r="I1012" s="348"/>
      <c r="J1012" s="348"/>
      <c r="K1012" s="320"/>
      <c r="L1012" s="348"/>
      <c r="M1012" s="319"/>
      <c r="N1012" s="319"/>
      <c r="O1012" s="319"/>
      <c r="P1012" s="349"/>
      <c r="Q1012" s="349"/>
      <c r="R1012" s="359"/>
      <c r="S1012" s="298"/>
      <c r="T1012" s="299"/>
      <c r="U1012" s="299"/>
      <c r="V1012" s="299"/>
      <c r="W1012" s="299"/>
      <c r="X1012" s="299"/>
      <c r="Y1012" s="299"/>
      <c r="Z1012" s="299"/>
      <c r="AA1012" s="299"/>
      <c r="AB1012" s="300"/>
    </row>
    <row r="1013" spans="2:28" customFormat="1" ht="15" customHeight="1" x14ac:dyDescent="0.25">
      <c r="B1013" s="270"/>
      <c r="C1013" s="269"/>
      <c r="D1013" s="319"/>
      <c r="E1013" s="319"/>
      <c r="F1013" s="319"/>
      <c r="G1013" s="319"/>
      <c r="H1013" s="319"/>
      <c r="I1013" s="348"/>
      <c r="J1013" s="348"/>
      <c r="K1013" s="320"/>
      <c r="L1013" s="348"/>
      <c r="M1013" s="319"/>
      <c r="N1013" s="319"/>
      <c r="O1013" s="319"/>
      <c r="P1013" s="349"/>
      <c r="Q1013" s="349"/>
      <c r="R1013" s="359"/>
      <c r="S1013" s="298"/>
      <c r="T1013" s="299"/>
      <c r="U1013" s="299"/>
      <c r="V1013" s="299"/>
      <c r="W1013" s="299"/>
      <c r="X1013" s="299"/>
      <c r="Y1013" s="299"/>
      <c r="Z1013" s="299"/>
      <c r="AA1013" s="299"/>
      <c r="AB1013" s="300"/>
    </row>
    <row r="1014" spans="2:28" customFormat="1" ht="15" customHeight="1" x14ac:dyDescent="0.25">
      <c r="B1014" s="270"/>
      <c r="C1014" s="269"/>
      <c r="D1014" s="319"/>
      <c r="E1014" s="319"/>
      <c r="F1014" s="319"/>
      <c r="G1014" s="319"/>
      <c r="H1014" s="319"/>
      <c r="I1014" s="348"/>
      <c r="J1014" s="348"/>
      <c r="K1014" s="320"/>
      <c r="L1014" s="348"/>
      <c r="M1014" s="319"/>
      <c r="N1014" s="319"/>
      <c r="O1014" s="319"/>
      <c r="P1014" s="349"/>
      <c r="Q1014" s="349"/>
      <c r="R1014" s="359"/>
      <c r="S1014" s="298"/>
      <c r="T1014" s="299"/>
      <c r="U1014" s="299"/>
      <c r="V1014" s="299"/>
      <c r="W1014" s="299"/>
      <c r="X1014" s="299"/>
      <c r="Y1014" s="299"/>
      <c r="Z1014" s="299"/>
      <c r="AA1014" s="299"/>
      <c r="AB1014" s="300"/>
    </row>
    <row r="1015" spans="2:28" customFormat="1" ht="15" customHeight="1" x14ac:dyDescent="0.25">
      <c r="B1015" s="270"/>
      <c r="C1015" s="269"/>
      <c r="D1015" s="319"/>
      <c r="E1015" s="319"/>
      <c r="F1015" s="319"/>
      <c r="G1015" s="319"/>
      <c r="H1015" s="319"/>
      <c r="I1015" s="348"/>
      <c r="J1015" s="348"/>
      <c r="K1015" s="320"/>
      <c r="L1015" s="348"/>
      <c r="M1015" s="319"/>
      <c r="N1015" s="319"/>
      <c r="O1015" s="319"/>
      <c r="P1015" s="349"/>
      <c r="Q1015" s="349"/>
      <c r="R1015" s="359"/>
      <c r="S1015" s="298"/>
      <c r="T1015" s="299"/>
      <c r="U1015" s="299"/>
      <c r="V1015" s="299"/>
      <c r="W1015" s="299"/>
      <c r="X1015" s="299"/>
      <c r="Y1015" s="299"/>
      <c r="Z1015" s="299"/>
      <c r="AA1015" s="299"/>
      <c r="AB1015" s="300"/>
    </row>
    <row r="1016" spans="2:28" customFormat="1" ht="15" customHeight="1" x14ac:dyDescent="0.25">
      <c r="B1016" s="270"/>
      <c r="C1016" s="269"/>
      <c r="D1016" s="319"/>
      <c r="E1016" s="319"/>
      <c r="F1016" s="319"/>
      <c r="G1016" s="319"/>
      <c r="H1016" s="319"/>
      <c r="I1016" s="348"/>
      <c r="J1016" s="348"/>
      <c r="K1016" s="320"/>
      <c r="L1016" s="348"/>
      <c r="M1016" s="319"/>
      <c r="N1016" s="319"/>
      <c r="O1016" s="319"/>
      <c r="P1016" s="349"/>
      <c r="Q1016" s="349"/>
      <c r="R1016" s="359"/>
      <c r="S1016" s="298"/>
      <c r="T1016" s="299"/>
      <c r="U1016" s="299"/>
      <c r="V1016" s="299"/>
      <c r="W1016" s="299"/>
      <c r="X1016" s="299"/>
      <c r="Y1016" s="299"/>
      <c r="Z1016" s="299"/>
      <c r="AA1016" s="299"/>
      <c r="AB1016" s="300"/>
    </row>
    <row r="1017" spans="2:28" customFormat="1" ht="15" customHeight="1" x14ac:dyDescent="0.25">
      <c r="B1017" s="270"/>
      <c r="C1017" s="269"/>
      <c r="D1017" s="319"/>
      <c r="E1017" s="319"/>
      <c r="F1017" s="319"/>
      <c r="G1017" s="319"/>
      <c r="H1017" s="319"/>
      <c r="I1017" s="348"/>
      <c r="J1017" s="348"/>
      <c r="K1017" s="320"/>
      <c r="L1017" s="348"/>
      <c r="M1017" s="319"/>
      <c r="N1017" s="319"/>
      <c r="O1017" s="319"/>
      <c r="P1017" s="349"/>
      <c r="Q1017" s="349"/>
      <c r="R1017" s="359"/>
      <c r="S1017" s="298"/>
      <c r="T1017" s="299"/>
      <c r="U1017" s="299"/>
      <c r="V1017" s="299"/>
      <c r="W1017" s="299"/>
      <c r="X1017" s="299"/>
      <c r="Y1017" s="299"/>
      <c r="Z1017" s="299"/>
      <c r="AA1017" s="299"/>
      <c r="AB1017" s="300"/>
    </row>
    <row r="1018" spans="2:28" customFormat="1" ht="15" customHeight="1" x14ac:dyDescent="0.25">
      <c r="B1018" s="270"/>
      <c r="C1018" s="269"/>
      <c r="D1018" s="319"/>
      <c r="E1018" s="319"/>
      <c r="F1018" s="319"/>
      <c r="G1018" s="319"/>
      <c r="H1018" s="319"/>
      <c r="I1018" s="348"/>
      <c r="J1018" s="348"/>
      <c r="K1018" s="320"/>
      <c r="L1018" s="348"/>
      <c r="M1018" s="319"/>
      <c r="N1018" s="319"/>
      <c r="O1018" s="319"/>
      <c r="P1018" s="349"/>
      <c r="Q1018" s="349"/>
      <c r="R1018" s="359"/>
      <c r="S1018" s="298"/>
      <c r="T1018" s="299"/>
      <c r="U1018" s="299"/>
      <c r="V1018" s="299"/>
      <c r="W1018" s="299"/>
      <c r="X1018" s="299"/>
      <c r="Y1018" s="299"/>
      <c r="Z1018" s="299"/>
      <c r="AA1018" s="299"/>
      <c r="AB1018" s="300"/>
    </row>
    <row r="1019" spans="2:28" customFormat="1" ht="15" customHeight="1" x14ac:dyDescent="0.25">
      <c r="B1019" s="270"/>
      <c r="C1019" s="269"/>
      <c r="D1019" s="319"/>
      <c r="E1019" s="319"/>
      <c r="F1019" s="319"/>
      <c r="G1019" s="319"/>
      <c r="H1019" s="319"/>
      <c r="I1019" s="348"/>
      <c r="J1019" s="348"/>
      <c r="K1019" s="320"/>
      <c r="L1019" s="348"/>
      <c r="M1019" s="319"/>
      <c r="N1019" s="319"/>
      <c r="O1019" s="319"/>
      <c r="P1019" s="349"/>
      <c r="Q1019" s="349"/>
      <c r="R1019" s="359"/>
      <c r="S1019" s="298"/>
      <c r="T1019" s="299"/>
      <c r="U1019" s="299"/>
      <c r="V1019" s="299"/>
      <c r="W1019" s="299"/>
      <c r="X1019" s="299"/>
      <c r="Y1019" s="299"/>
      <c r="Z1019" s="299"/>
      <c r="AA1019" s="299"/>
      <c r="AB1019" s="300"/>
    </row>
    <row r="1020" spans="2:28" customFormat="1" ht="15" customHeight="1" x14ac:dyDescent="0.25">
      <c r="B1020" s="270"/>
      <c r="C1020" s="269"/>
      <c r="D1020" s="319"/>
      <c r="E1020" s="319"/>
      <c r="F1020" s="319"/>
      <c r="G1020" s="319"/>
      <c r="H1020" s="319"/>
      <c r="I1020" s="348"/>
      <c r="J1020" s="348"/>
      <c r="K1020" s="320"/>
      <c r="L1020" s="348"/>
      <c r="M1020" s="319"/>
      <c r="N1020" s="319"/>
      <c r="O1020" s="319"/>
      <c r="P1020" s="349"/>
      <c r="Q1020" s="349"/>
      <c r="R1020" s="359"/>
      <c r="S1020" s="298"/>
      <c r="T1020" s="299"/>
      <c r="U1020" s="299"/>
      <c r="V1020" s="299"/>
      <c r="W1020" s="299"/>
      <c r="X1020" s="299"/>
      <c r="Y1020" s="299"/>
      <c r="Z1020" s="299"/>
      <c r="AA1020" s="299"/>
      <c r="AB1020" s="300"/>
    </row>
    <row r="1021" spans="2:28" customFormat="1" ht="15" customHeight="1" x14ac:dyDescent="0.25">
      <c r="B1021" s="270"/>
      <c r="C1021" s="269"/>
      <c r="D1021" s="319"/>
      <c r="E1021" s="319"/>
      <c r="F1021" s="319"/>
      <c r="G1021" s="319"/>
      <c r="H1021" s="319"/>
      <c r="I1021" s="348"/>
      <c r="J1021" s="348"/>
      <c r="K1021" s="320"/>
      <c r="L1021" s="348"/>
      <c r="M1021" s="319"/>
      <c r="N1021" s="319"/>
      <c r="O1021" s="319"/>
      <c r="P1021" s="349"/>
      <c r="Q1021" s="349"/>
      <c r="R1021" s="359"/>
      <c r="S1021" s="298"/>
      <c r="T1021" s="299"/>
      <c r="U1021" s="299"/>
      <c r="V1021" s="299"/>
      <c r="W1021" s="299"/>
      <c r="X1021" s="299"/>
      <c r="Y1021" s="299"/>
      <c r="Z1021" s="299"/>
      <c r="AA1021" s="299"/>
      <c r="AB1021" s="300"/>
    </row>
    <row r="1022" spans="2:28" customFormat="1" ht="15" customHeight="1" x14ac:dyDescent="0.25">
      <c r="B1022" s="270"/>
      <c r="C1022" s="269"/>
      <c r="D1022" s="319"/>
      <c r="E1022" s="319"/>
      <c r="F1022" s="319"/>
      <c r="G1022" s="319"/>
      <c r="H1022" s="319"/>
      <c r="I1022" s="348"/>
      <c r="J1022" s="348"/>
      <c r="K1022" s="320"/>
      <c r="L1022" s="348"/>
      <c r="M1022" s="319"/>
      <c r="N1022" s="319"/>
      <c r="O1022" s="319"/>
      <c r="P1022" s="349"/>
      <c r="Q1022" s="349"/>
      <c r="R1022" s="359"/>
      <c r="S1022" s="298"/>
      <c r="T1022" s="299"/>
      <c r="U1022" s="299"/>
      <c r="V1022" s="299"/>
      <c r="W1022" s="299"/>
      <c r="X1022" s="299"/>
      <c r="Y1022" s="299"/>
      <c r="Z1022" s="299"/>
      <c r="AA1022" s="299"/>
      <c r="AB1022" s="300"/>
    </row>
    <row r="1023" spans="2:28" customFormat="1" ht="15" customHeight="1" x14ac:dyDescent="0.25">
      <c r="B1023" s="270"/>
      <c r="C1023" s="269"/>
      <c r="D1023" s="319"/>
      <c r="E1023" s="319"/>
      <c r="F1023" s="319"/>
      <c r="G1023" s="319"/>
      <c r="H1023" s="319"/>
      <c r="I1023" s="348"/>
      <c r="J1023" s="348"/>
      <c r="K1023" s="320"/>
      <c r="L1023" s="348"/>
      <c r="M1023" s="319"/>
      <c r="N1023" s="319"/>
      <c r="O1023" s="319"/>
      <c r="P1023" s="349"/>
      <c r="Q1023" s="349"/>
      <c r="R1023" s="359"/>
      <c r="S1023" s="298"/>
      <c r="T1023" s="299"/>
      <c r="U1023" s="299"/>
      <c r="V1023" s="299"/>
      <c r="W1023" s="299"/>
      <c r="X1023" s="299"/>
      <c r="Y1023" s="299"/>
      <c r="Z1023" s="299"/>
      <c r="AA1023" s="299"/>
      <c r="AB1023" s="300"/>
    </row>
    <row r="1024" spans="2:28" customFormat="1" ht="15" customHeight="1" x14ac:dyDescent="0.25">
      <c r="B1024" s="270"/>
      <c r="C1024" s="269"/>
      <c r="D1024" s="319"/>
      <c r="E1024" s="319"/>
      <c r="F1024" s="319"/>
      <c r="G1024" s="319"/>
      <c r="H1024" s="319"/>
      <c r="I1024" s="348"/>
      <c r="J1024" s="348"/>
      <c r="K1024" s="320"/>
      <c r="L1024" s="348"/>
      <c r="M1024" s="319"/>
      <c r="N1024" s="319"/>
      <c r="O1024" s="319"/>
      <c r="P1024" s="349"/>
      <c r="Q1024" s="349"/>
      <c r="R1024" s="359"/>
      <c r="S1024" s="298"/>
      <c r="T1024" s="299"/>
      <c r="U1024" s="299"/>
      <c r="V1024" s="299"/>
      <c r="W1024" s="299"/>
      <c r="X1024" s="299"/>
      <c r="Y1024" s="299"/>
      <c r="Z1024" s="299"/>
      <c r="AA1024" s="299"/>
      <c r="AB1024" s="300"/>
    </row>
    <row r="1025" spans="2:28" customFormat="1" ht="15" customHeight="1" x14ac:dyDescent="0.25">
      <c r="B1025" s="270"/>
      <c r="C1025" s="269"/>
      <c r="D1025" s="319"/>
      <c r="E1025" s="319"/>
      <c r="F1025" s="319"/>
      <c r="G1025" s="319"/>
      <c r="H1025" s="319"/>
      <c r="I1025" s="348"/>
      <c r="J1025" s="348"/>
      <c r="K1025" s="320"/>
      <c r="L1025" s="348"/>
      <c r="M1025" s="319"/>
      <c r="N1025" s="319"/>
      <c r="O1025" s="319"/>
      <c r="P1025" s="349"/>
      <c r="Q1025" s="349"/>
      <c r="R1025" s="359"/>
      <c r="S1025" s="298"/>
      <c r="T1025" s="299"/>
      <c r="U1025" s="299"/>
      <c r="V1025" s="299"/>
      <c r="W1025" s="299"/>
      <c r="X1025" s="299"/>
      <c r="Y1025" s="299"/>
      <c r="Z1025" s="299"/>
      <c r="AA1025" s="299"/>
      <c r="AB1025" s="300"/>
    </row>
    <row r="1026" spans="2:28" customFormat="1" ht="15" customHeight="1" x14ac:dyDescent="0.25">
      <c r="B1026" s="270"/>
      <c r="C1026" s="269"/>
      <c r="D1026" s="319"/>
      <c r="E1026" s="319"/>
      <c r="F1026" s="319"/>
      <c r="G1026" s="319"/>
      <c r="H1026" s="319"/>
      <c r="I1026" s="348"/>
      <c r="J1026" s="348"/>
      <c r="K1026" s="320"/>
      <c r="L1026" s="348"/>
      <c r="M1026" s="319"/>
      <c r="N1026" s="319"/>
      <c r="O1026" s="319"/>
      <c r="P1026" s="349"/>
      <c r="Q1026" s="349"/>
      <c r="R1026" s="359"/>
      <c r="S1026" s="298"/>
      <c r="T1026" s="299"/>
      <c r="U1026" s="299"/>
      <c r="V1026" s="299"/>
      <c r="W1026" s="299"/>
      <c r="X1026" s="299"/>
      <c r="Y1026" s="299"/>
      <c r="Z1026" s="299"/>
      <c r="AA1026" s="299"/>
      <c r="AB1026" s="300"/>
    </row>
    <row r="1027" spans="2:28" customFormat="1" ht="15" customHeight="1" x14ac:dyDescent="0.25">
      <c r="B1027" s="270"/>
      <c r="C1027" s="269"/>
      <c r="D1027" s="319"/>
      <c r="E1027" s="319"/>
      <c r="F1027" s="319"/>
      <c r="G1027" s="319"/>
      <c r="H1027" s="319"/>
      <c r="I1027" s="348"/>
      <c r="J1027" s="348"/>
      <c r="K1027" s="320"/>
      <c r="L1027" s="348"/>
      <c r="M1027" s="319"/>
      <c r="N1027" s="319"/>
      <c r="O1027" s="319"/>
      <c r="P1027" s="349"/>
      <c r="Q1027" s="349"/>
      <c r="R1027" s="359"/>
      <c r="S1027" s="298"/>
      <c r="T1027" s="299"/>
      <c r="U1027" s="299"/>
      <c r="V1027" s="299"/>
      <c r="W1027" s="299"/>
      <c r="X1027" s="299"/>
      <c r="Y1027" s="299"/>
      <c r="Z1027" s="299"/>
      <c r="AA1027" s="299"/>
      <c r="AB1027" s="300"/>
    </row>
    <row r="1028" spans="2:28" customFormat="1" ht="15" customHeight="1" x14ac:dyDescent="0.25">
      <c r="B1028" s="270"/>
      <c r="C1028" s="269"/>
      <c r="D1028" s="319"/>
      <c r="E1028" s="319"/>
      <c r="F1028" s="319"/>
      <c r="G1028" s="319"/>
      <c r="H1028" s="319"/>
      <c r="I1028" s="348"/>
      <c r="J1028" s="348"/>
      <c r="K1028" s="320"/>
      <c r="L1028" s="348"/>
      <c r="M1028" s="319"/>
      <c r="N1028" s="319"/>
      <c r="O1028" s="319"/>
      <c r="P1028" s="349"/>
      <c r="Q1028" s="349"/>
      <c r="R1028" s="359"/>
      <c r="S1028" s="298"/>
      <c r="T1028" s="299"/>
      <c r="U1028" s="299"/>
      <c r="V1028" s="299"/>
      <c r="W1028" s="299"/>
      <c r="X1028" s="299"/>
      <c r="Y1028" s="299"/>
      <c r="Z1028" s="299"/>
      <c r="AA1028" s="299"/>
      <c r="AB1028" s="300"/>
    </row>
    <row r="1029" spans="2:28" customFormat="1" ht="15" customHeight="1" x14ac:dyDescent="0.25">
      <c r="B1029" s="270"/>
      <c r="C1029" s="269"/>
      <c r="D1029" s="319"/>
      <c r="E1029" s="319"/>
      <c r="F1029" s="319"/>
      <c r="G1029" s="319"/>
      <c r="H1029" s="319"/>
      <c r="I1029" s="348"/>
      <c r="J1029" s="348"/>
      <c r="K1029" s="320"/>
      <c r="L1029" s="348"/>
      <c r="M1029" s="319"/>
      <c r="N1029" s="319"/>
      <c r="O1029" s="319"/>
      <c r="P1029" s="349"/>
      <c r="Q1029" s="349"/>
      <c r="R1029" s="359"/>
      <c r="S1029" s="298"/>
      <c r="T1029" s="299"/>
      <c r="U1029" s="299"/>
      <c r="V1029" s="299"/>
      <c r="W1029" s="299"/>
      <c r="X1029" s="299"/>
      <c r="Y1029" s="299"/>
      <c r="Z1029" s="299"/>
      <c r="AA1029" s="299"/>
      <c r="AB1029" s="300"/>
    </row>
    <row r="1030" spans="2:28" customFormat="1" ht="15" customHeight="1" x14ac:dyDescent="0.25">
      <c r="B1030" s="270"/>
      <c r="C1030" s="269"/>
      <c r="D1030" s="319"/>
      <c r="E1030" s="319"/>
      <c r="F1030" s="319"/>
      <c r="G1030" s="319"/>
      <c r="H1030" s="319"/>
      <c r="I1030" s="348"/>
      <c r="J1030" s="348"/>
      <c r="K1030" s="320"/>
      <c r="L1030" s="348"/>
      <c r="M1030" s="319"/>
      <c r="N1030" s="319"/>
      <c r="O1030" s="319"/>
      <c r="P1030" s="349"/>
      <c r="Q1030" s="349"/>
      <c r="R1030" s="359"/>
      <c r="S1030" s="298"/>
      <c r="T1030" s="299"/>
      <c r="U1030" s="299"/>
      <c r="V1030" s="299"/>
      <c r="W1030" s="299"/>
      <c r="X1030" s="299"/>
      <c r="Y1030" s="299"/>
      <c r="Z1030" s="299"/>
      <c r="AA1030" s="299"/>
      <c r="AB1030" s="300"/>
    </row>
    <row r="1031" spans="2:28" customFormat="1" ht="15" customHeight="1" x14ac:dyDescent="0.25">
      <c r="B1031" s="270"/>
      <c r="C1031" s="269"/>
      <c r="D1031" s="319"/>
      <c r="E1031" s="319"/>
      <c r="F1031" s="319"/>
      <c r="G1031" s="319"/>
      <c r="H1031" s="319"/>
      <c r="I1031" s="348"/>
      <c r="J1031" s="348"/>
      <c r="K1031" s="320"/>
      <c r="L1031" s="348"/>
      <c r="M1031" s="319"/>
      <c r="N1031" s="319"/>
      <c r="O1031" s="319"/>
      <c r="P1031" s="349"/>
      <c r="Q1031" s="349"/>
      <c r="R1031" s="359"/>
      <c r="S1031" s="298"/>
      <c r="T1031" s="299"/>
      <c r="U1031" s="299"/>
      <c r="V1031" s="299"/>
      <c r="W1031" s="299"/>
      <c r="X1031" s="299"/>
      <c r="Y1031" s="299"/>
      <c r="Z1031" s="299"/>
      <c r="AA1031" s="299"/>
      <c r="AB1031" s="300"/>
    </row>
    <row r="1032" spans="2:28" customFormat="1" ht="15" customHeight="1" x14ac:dyDescent="0.25">
      <c r="B1032" s="270"/>
      <c r="C1032" s="269"/>
      <c r="D1032" s="319"/>
      <c r="E1032" s="319"/>
      <c r="F1032" s="319"/>
      <c r="G1032" s="319"/>
      <c r="H1032" s="319"/>
      <c r="I1032" s="348"/>
      <c r="J1032" s="348"/>
      <c r="K1032" s="320"/>
      <c r="L1032" s="348"/>
      <c r="M1032" s="319"/>
      <c r="N1032" s="319"/>
      <c r="O1032" s="319"/>
      <c r="P1032" s="349"/>
      <c r="Q1032" s="349"/>
      <c r="R1032" s="359"/>
      <c r="S1032" s="298"/>
      <c r="T1032" s="299"/>
      <c r="U1032" s="299"/>
      <c r="V1032" s="299"/>
      <c r="W1032" s="299"/>
      <c r="X1032" s="299"/>
      <c r="Y1032" s="299"/>
      <c r="Z1032" s="299"/>
      <c r="AA1032" s="299"/>
      <c r="AB1032" s="300"/>
    </row>
    <row r="1033" spans="2:28" customFormat="1" ht="15" customHeight="1" x14ac:dyDescent="0.25">
      <c r="B1033" s="270"/>
      <c r="C1033" s="269"/>
      <c r="D1033" s="319"/>
      <c r="E1033" s="319"/>
      <c r="F1033" s="319"/>
      <c r="G1033" s="319"/>
      <c r="H1033" s="319"/>
      <c r="I1033" s="348"/>
      <c r="J1033" s="348"/>
      <c r="K1033" s="320"/>
      <c r="L1033" s="348"/>
      <c r="M1033" s="319"/>
      <c r="N1033" s="319"/>
      <c r="O1033" s="319"/>
      <c r="P1033" s="349"/>
      <c r="Q1033" s="349"/>
      <c r="R1033" s="359"/>
      <c r="S1033" s="298"/>
      <c r="T1033" s="299"/>
      <c r="U1033" s="299"/>
      <c r="V1033" s="299"/>
      <c r="W1033" s="299"/>
      <c r="X1033" s="299"/>
      <c r="Y1033" s="299"/>
      <c r="Z1033" s="299"/>
      <c r="AA1033" s="299"/>
      <c r="AB1033" s="300"/>
    </row>
    <row r="1034" spans="2:28" customFormat="1" ht="15" customHeight="1" x14ac:dyDescent="0.25">
      <c r="B1034" s="270"/>
      <c r="C1034" s="269"/>
      <c r="D1034" s="319"/>
      <c r="E1034" s="319"/>
      <c r="F1034" s="319"/>
      <c r="G1034" s="319"/>
      <c r="H1034" s="319"/>
      <c r="I1034" s="348"/>
      <c r="J1034" s="348"/>
      <c r="K1034" s="320"/>
      <c r="L1034" s="348"/>
      <c r="M1034" s="319"/>
      <c r="N1034" s="319"/>
      <c r="O1034" s="319"/>
      <c r="P1034" s="349"/>
      <c r="Q1034" s="349"/>
      <c r="R1034" s="359"/>
      <c r="S1034" s="298"/>
      <c r="T1034" s="299"/>
      <c r="U1034" s="299"/>
      <c r="V1034" s="299"/>
      <c r="W1034" s="299"/>
      <c r="X1034" s="299"/>
      <c r="Y1034" s="299"/>
      <c r="Z1034" s="299"/>
      <c r="AA1034" s="299"/>
      <c r="AB1034" s="300"/>
    </row>
    <row r="1035" spans="2:28" customFormat="1" ht="15" customHeight="1" x14ac:dyDescent="0.25">
      <c r="B1035" s="270"/>
      <c r="C1035" s="269"/>
      <c r="D1035" s="319"/>
      <c r="E1035" s="319"/>
      <c r="F1035" s="319"/>
      <c r="G1035" s="319"/>
      <c r="H1035" s="319"/>
      <c r="I1035" s="348"/>
      <c r="J1035" s="348"/>
      <c r="K1035" s="320"/>
      <c r="L1035" s="348"/>
      <c r="M1035" s="319"/>
      <c r="N1035" s="319"/>
      <c r="O1035" s="319"/>
      <c r="P1035" s="349"/>
      <c r="Q1035" s="349"/>
      <c r="R1035" s="359"/>
      <c r="S1035" s="298"/>
      <c r="T1035" s="299"/>
      <c r="U1035" s="299"/>
      <c r="V1035" s="299"/>
      <c r="W1035" s="299"/>
      <c r="X1035" s="299"/>
      <c r="Y1035" s="299"/>
      <c r="Z1035" s="299"/>
      <c r="AA1035" s="299"/>
      <c r="AB1035" s="300"/>
    </row>
    <row r="1036" spans="2:28" customFormat="1" ht="15" customHeight="1" x14ac:dyDescent="0.25">
      <c r="B1036" s="270"/>
      <c r="C1036" s="269"/>
      <c r="D1036" s="319"/>
      <c r="E1036" s="319"/>
      <c r="F1036" s="319"/>
      <c r="G1036" s="319"/>
      <c r="H1036" s="319"/>
      <c r="I1036" s="348"/>
      <c r="J1036" s="348"/>
      <c r="K1036" s="320"/>
      <c r="L1036" s="348"/>
      <c r="M1036" s="319"/>
      <c r="N1036" s="319"/>
      <c r="O1036" s="319"/>
      <c r="P1036" s="349"/>
      <c r="Q1036" s="349"/>
      <c r="R1036" s="359"/>
      <c r="S1036" s="298"/>
      <c r="T1036" s="299"/>
      <c r="U1036" s="299"/>
      <c r="V1036" s="299"/>
      <c r="W1036" s="299"/>
      <c r="X1036" s="299"/>
      <c r="Y1036" s="299"/>
      <c r="Z1036" s="299"/>
      <c r="AA1036" s="299"/>
      <c r="AB1036" s="300"/>
    </row>
    <row r="1037" spans="2:28" customFormat="1" ht="15" customHeight="1" x14ac:dyDescent="0.25">
      <c r="B1037" s="270"/>
      <c r="C1037" s="269"/>
      <c r="D1037" s="319"/>
      <c r="E1037" s="319"/>
      <c r="F1037" s="319"/>
      <c r="G1037" s="319"/>
      <c r="H1037" s="319"/>
      <c r="I1037" s="348"/>
      <c r="J1037" s="348"/>
      <c r="K1037" s="320"/>
      <c r="L1037" s="348"/>
      <c r="M1037" s="319"/>
      <c r="N1037" s="319"/>
      <c r="O1037" s="319"/>
      <c r="P1037" s="349"/>
      <c r="Q1037" s="349"/>
      <c r="R1037" s="359"/>
      <c r="S1037" s="298"/>
      <c r="T1037" s="299"/>
      <c r="U1037" s="299"/>
      <c r="V1037" s="299"/>
      <c r="W1037" s="299"/>
      <c r="X1037" s="299"/>
      <c r="Y1037" s="299"/>
      <c r="Z1037" s="299"/>
      <c r="AA1037" s="299"/>
      <c r="AB1037" s="300"/>
    </row>
    <row r="1038" spans="2:28" customFormat="1" ht="15" customHeight="1" x14ac:dyDescent="0.25">
      <c r="B1038" s="270"/>
      <c r="C1038" s="269"/>
      <c r="D1038" s="319"/>
      <c r="E1038" s="319"/>
      <c r="F1038" s="319"/>
      <c r="G1038" s="319"/>
      <c r="H1038" s="319"/>
      <c r="I1038" s="348"/>
      <c r="J1038" s="348"/>
      <c r="K1038" s="320"/>
      <c r="L1038" s="348"/>
      <c r="M1038" s="319"/>
      <c r="N1038" s="319"/>
      <c r="O1038" s="319"/>
      <c r="P1038" s="349"/>
      <c r="Q1038" s="349"/>
      <c r="R1038" s="359"/>
      <c r="S1038" s="298"/>
      <c r="T1038" s="299"/>
      <c r="U1038" s="299"/>
      <c r="V1038" s="299"/>
      <c r="W1038" s="299"/>
      <c r="X1038" s="299"/>
      <c r="Y1038" s="299"/>
      <c r="Z1038" s="299"/>
      <c r="AA1038" s="299"/>
      <c r="AB1038" s="300"/>
    </row>
    <row r="1039" spans="2:28" customFormat="1" ht="15" customHeight="1" x14ac:dyDescent="0.25">
      <c r="B1039" s="270"/>
      <c r="C1039" s="269"/>
      <c r="D1039" s="319"/>
      <c r="E1039" s="319"/>
      <c r="F1039" s="319"/>
      <c r="G1039" s="319"/>
      <c r="H1039" s="319"/>
      <c r="I1039" s="348"/>
      <c r="J1039" s="348"/>
      <c r="K1039" s="320"/>
      <c r="L1039" s="348"/>
      <c r="M1039" s="319"/>
      <c r="N1039" s="319"/>
      <c r="O1039" s="319"/>
      <c r="P1039" s="349"/>
      <c r="Q1039" s="349"/>
      <c r="R1039" s="359"/>
      <c r="S1039" s="298"/>
      <c r="T1039" s="299"/>
      <c r="U1039" s="299"/>
      <c r="V1039" s="299"/>
      <c r="W1039" s="299"/>
      <c r="X1039" s="299"/>
      <c r="Y1039" s="299"/>
      <c r="Z1039" s="299"/>
      <c r="AA1039" s="299"/>
      <c r="AB1039" s="300"/>
    </row>
    <row r="1040" spans="2:28" customFormat="1" ht="15" customHeight="1" x14ac:dyDescent="0.25">
      <c r="B1040" s="270"/>
      <c r="C1040" s="269"/>
      <c r="D1040" s="319"/>
      <c r="E1040" s="319"/>
      <c r="F1040" s="319"/>
      <c r="G1040" s="319"/>
      <c r="H1040" s="319"/>
      <c r="I1040" s="348"/>
      <c r="J1040" s="348"/>
      <c r="K1040" s="320"/>
      <c r="L1040" s="348"/>
      <c r="M1040" s="319"/>
      <c r="N1040" s="319"/>
      <c r="O1040" s="319"/>
      <c r="P1040" s="349"/>
      <c r="Q1040" s="349"/>
      <c r="R1040" s="359"/>
      <c r="S1040" s="298"/>
      <c r="T1040" s="299"/>
      <c r="U1040" s="299"/>
      <c r="V1040" s="299"/>
      <c r="W1040" s="299"/>
      <c r="X1040" s="299"/>
      <c r="Y1040" s="299"/>
      <c r="Z1040" s="299"/>
      <c r="AA1040" s="299"/>
      <c r="AB1040" s="300"/>
    </row>
    <row r="1041" spans="2:28" customFormat="1" ht="15" customHeight="1" x14ac:dyDescent="0.25">
      <c r="B1041" s="270"/>
      <c r="C1041" s="269"/>
      <c r="D1041" s="319"/>
      <c r="E1041" s="319"/>
      <c r="F1041" s="319"/>
      <c r="G1041" s="319"/>
      <c r="H1041" s="319"/>
      <c r="I1041" s="348"/>
      <c r="J1041" s="348"/>
      <c r="K1041" s="320"/>
      <c r="L1041" s="348"/>
      <c r="M1041" s="319"/>
      <c r="N1041" s="319"/>
      <c r="O1041" s="319"/>
      <c r="P1041" s="349"/>
      <c r="Q1041" s="349"/>
      <c r="R1041" s="359"/>
      <c r="S1041" s="298"/>
      <c r="T1041" s="299"/>
      <c r="U1041" s="299"/>
      <c r="V1041" s="299"/>
      <c r="W1041" s="299"/>
      <c r="X1041" s="299"/>
      <c r="Y1041" s="299"/>
      <c r="Z1041" s="299"/>
      <c r="AA1041" s="299"/>
      <c r="AB1041" s="300"/>
    </row>
    <row r="1042" spans="2:28" customFormat="1" ht="15" customHeight="1" x14ac:dyDescent="0.25">
      <c r="B1042" s="270"/>
      <c r="C1042" s="269"/>
      <c r="D1042" s="319"/>
      <c r="E1042" s="319"/>
      <c r="F1042" s="319"/>
      <c r="G1042" s="319"/>
      <c r="H1042" s="319"/>
      <c r="I1042" s="348"/>
      <c r="J1042" s="348"/>
      <c r="K1042" s="320"/>
      <c r="L1042" s="348"/>
      <c r="M1042" s="319"/>
      <c r="N1042" s="319"/>
      <c r="O1042" s="319"/>
      <c r="P1042" s="349"/>
      <c r="Q1042" s="349"/>
      <c r="R1042" s="359"/>
      <c r="S1042" s="298"/>
      <c r="T1042" s="299"/>
      <c r="U1042" s="299"/>
      <c r="V1042" s="299"/>
      <c r="W1042" s="299"/>
      <c r="X1042" s="299"/>
      <c r="Y1042" s="299"/>
      <c r="Z1042" s="299"/>
      <c r="AA1042" s="299"/>
      <c r="AB1042" s="300"/>
    </row>
    <row r="1043" spans="2:28" customFormat="1" ht="15" customHeight="1" x14ac:dyDescent="0.25">
      <c r="B1043" s="270"/>
      <c r="C1043" s="269"/>
      <c r="D1043" s="319"/>
      <c r="E1043" s="319"/>
      <c r="F1043" s="319"/>
      <c r="G1043" s="319"/>
      <c r="H1043" s="319"/>
      <c r="I1043" s="348"/>
      <c r="J1043" s="348"/>
      <c r="K1043" s="320"/>
      <c r="L1043" s="348"/>
      <c r="M1043" s="319"/>
      <c r="N1043" s="319"/>
      <c r="O1043" s="319"/>
      <c r="P1043" s="349"/>
      <c r="Q1043" s="349"/>
      <c r="R1043" s="359"/>
      <c r="S1043" s="298"/>
      <c r="T1043" s="299"/>
      <c r="U1043" s="299"/>
      <c r="V1043" s="299"/>
      <c r="W1043" s="299"/>
      <c r="X1043" s="299"/>
      <c r="Y1043" s="299"/>
      <c r="Z1043" s="299"/>
      <c r="AA1043" s="299"/>
      <c r="AB1043" s="300"/>
    </row>
    <row r="1044" spans="2:28" customFormat="1" ht="15" customHeight="1" x14ac:dyDescent="0.25">
      <c r="B1044" s="270"/>
      <c r="C1044" s="269"/>
      <c r="D1044" s="319"/>
      <c r="E1044" s="319"/>
      <c r="F1044" s="319"/>
      <c r="G1044" s="319"/>
      <c r="H1044" s="319"/>
      <c r="I1044" s="348"/>
      <c r="J1044" s="348"/>
      <c r="K1044" s="320"/>
      <c r="L1044" s="348"/>
      <c r="M1044" s="319"/>
      <c r="N1044" s="319"/>
      <c r="O1044" s="319"/>
      <c r="P1044" s="349"/>
      <c r="Q1044" s="349"/>
      <c r="R1044" s="359"/>
      <c r="S1044" s="298"/>
      <c r="T1044" s="299"/>
      <c r="U1044" s="299"/>
      <c r="V1044" s="299"/>
      <c r="W1044" s="299"/>
      <c r="X1044" s="299"/>
      <c r="Y1044" s="299"/>
      <c r="Z1044" s="299"/>
      <c r="AA1044" s="299"/>
      <c r="AB1044" s="300"/>
    </row>
    <row r="1045" spans="2:28" customFormat="1" ht="15" customHeight="1" x14ac:dyDescent="0.25">
      <c r="B1045" s="270"/>
      <c r="C1045" s="269"/>
      <c r="D1045" s="319"/>
      <c r="E1045" s="319"/>
      <c r="F1045" s="319"/>
      <c r="G1045" s="319"/>
      <c r="H1045" s="319"/>
      <c r="I1045" s="348"/>
      <c r="J1045" s="348"/>
      <c r="K1045" s="320"/>
      <c r="L1045" s="348"/>
      <c r="M1045" s="319"/>
      <c r="N1045" s="319"/>
      <c r="O1045" s="319"/>
      <c r="P1045" s="349"/>
      <c r="Q1045" s="349"/>
      <c r="R1045" s="359"/>
      <c r="S1045" s="298"/>
      <c r="T1045" s="299"/>
      <c r="U1045" s="299"/>
      <c r="V1045" s="299"/>
      <c r="W1045" s="299"/>
      <c r="X1045" s="299"/>
      <c r="Y1045" s="299"/>
      <c r="Z1045" s="299"/>
      <c r="AA1045" s="299"/>
      <c r="AB1045" s="300"/>
    </row>
    <row r="1046" spans="2:28" customFormat="1" ht="15" customHeight="1" x14ac:dyDescent="0.25">
      <c r="B1046" s="270"/>
      <c r="C1046" s="269"/>
      <c r="D1046" s="319"/>
      <c r="E1046" s="319"/>
      <c r="F1046" s="319"/>
      <c r="G1046" s="319"/>
      <c r="H1046" s="319"/>
      <c r="I1046" s="348"/>
      <c r="J1046" s="348"/>
      <c r="K1046" s="320"/>
      <c r="L1046" s="348"/>
      <c r="M1046" s="319"/>
      <c r="N1046" s="319"/>
      <c r="O1046" s="319"/>
      <c r="P1046" s="349"/>
      <c r="Q1046" s="349"/>
      <c r="R1046" s="359"/>
      <c r="S1046" s="298"/>
      <c r="T1046" s="299"/>
      <c r="U1046" s="299"/>
      <c r="V1046" s="299"/>
      <c r="W1046" s="299"/>
      <c r="X1046" s="299"/>
      <c r="Y1046" s="299"/>
      <c r="Z1046" s="299"/>
      <c r="AA1046" s="299"/>
      <c r="AB1046" s="300"/>
    </row>
    <row r="1047" spans="2:28" customFormat="1" ht="15" customHeight="1" x14ac:dyDescent="0.25">
      <c r="B1047" s="270"/>
      <c r="C1047" s="269"/>
      <c r="D1047" s="319"/>
      <c r="E1047" s="319"/>
      <c r="F1047" s="319"/>
      <c r="G1047" s="319"/>
      <c r="H1047" s="319"/>
      <c r="I1047" s="348"/>
      <c r="J1047" s="348"/>
      <c r="K1047" s="320"/>
      <c r="L1047" s="348"/>
      <c r="M1047" s="319"/>
      <c r="N1047" s="319"/>
      <c r="O1047" s="319"/>
      <c r="P1047" s="349"/>
      <c r="Q1047" s="349"/>
      <c r="R1047" s="359"/>
      <c r="S1047" s="298"/>
      <c r="T1047" s="299"/>
      <c r="U1047" s="299"/>
      <c r="V1047" s="299"/>
      <c r="W1047" s="299"/>
      <c r="X1047" s="299"/>
      <c r="Y1047" s="299"/>
      <c r="Z1047" s="299"/>
      <c r="AA1047" s="299"/>
      <c r="AB1047" s="300"/>
    </row>
    <row r="1048" spans="2:28" customFormat="1" ht="15" customHeight="1" x14ac:dyDescent="0.25">
      <c r="B1048" s="270"/>
      <c r="C1048" s="269"/>
      <c r="D1048" s="319"/>
      <c r="E1048" s="319"/>
      <c r="F1048" s="319"/>
      <c r="G1048" s="319"/>
      <c r="H1048" s="319"/>
      <c r="I1048" s="348"/>
      <c r="J1048" s="348"/>
      <c r="K1048" s="320"/>
      <c r="L1048" s="348"/>
      <c r="M1048" s="319"/>
      <c r="N1048" s="319"/>
      <c r="O1048" s="319"/>
      <c r="P1048" s="349"/>
      <c r="Q1048" s="349"/>
      <c r="R1048" s="359"/>
      <c r="S1048" s="298"/>
      <c r="T1048" s="299"/>
      <c r="U1048" s="299"/>
      <c r="V1048" s="299"/>
      <c r="W1048" s="299"/>
      <c r="X1048" s="299"/>
      <c r="Y1048" s="299"/>
      <c r="Z1048" s="299"/>
      <c r="AA1048" s="299"/>
      <c r="AB1048" s="300"/>
    </row>
    <row r="1049" spans="2:28" customFormat="1" ht="15" customHeight="1" x14ac:dyDescent="0.25">
      <c r="B1049" s="270"/>
      <c r="C1049" s="269"/>
      <c r="D1049" s="319"/>
      <c r="E1049" s="319"/>
      <c r="F1049" s="319"/>
      <c r="G1049" s="319"/>
      <c r="H1049" s="319"/>
      <c r="I1049" s="348"/>
      <c r="J1049" s="348"/>
      <c r="K1049" s="320"/>
      <c r="L1049" s="348"/>
      <c r="M1049" s="319"/>
      <c r="N1049" s="319"/>
      <c r="O1049" s="319"/>
      <c r="P1049" s="349"/>
      <c r="Q1049" s="349"/>
      <c r="R1049" s="359"/>
      <c r="S1049" s="298"/>
      <c r="T1049" s="299"/>
      <c r="U1049" s="299"/>
      <c r="V1049" s="299"/>
      <c r="W1049" s="299"/>
      <c r="X1049" s="299"/>
      <c r="Y1049" s="299"/>
      <c r="Z1049" s="299"/>
      <c r="AA1049" s="299"/>
      <c r="AB1049" s="300"/>
    </row>
    <row r="1050" spans="2:28" customFormat="1" ht="15" customHeight="1" x14ac:dyDescent="0.25">
      <c r="B1050" s="270"/>
      <c r="C1050" s="269"/>
      <c r="D1050" s="319"/>
      <c r="E1050" s="319"/>
      <c r="F1050" s="319"/>
      <c r="G1050" s="319"/>
      <c r="H1050" s="319"/>
      <c r="I1050" s="348"/>
      <c r="J1050" s="348"/>
      <c r="K1050" s="320"/>
      <c r="L1050" s="348"/>
      <c r="M1050" s="319"/>
      <c r="N1050" s="319"/>
      <c r="O1050" s="319"/>
      <c r="P1050" s="349"/>
      <c r="Q1050" s="349"/>
      <c r="R1050" s="359"/>
      <c r="S1050" s="298"/>
      <c r="T1050" s="299"/>
      <c r="U1050" s="299"/>
      <c r="V1050" s="299"/>
      <c r="W1050" s="299"/>
      <c r="X1050" s="299"/>
      <c r="Y1050" s="299"/>
      <c r="Z1050" s="299"/>
      <c r="AA1050" s="299"/>
      <c r="AB1050" s="300"/>
    </row>
    <row r="1051" spans="2:28" customFormat="1" ht="15" customHeight="1" x14ac:dyDescent="0.25">
      <c r="B1051" s="270"/>
      <c r="C1051" s="269"/>
      <c r="D1051" s="319"/>
      <c r="E1051" s="319"/>
      <c r="F1051" s="319"/>
      <c r="G1051" s="319"/>
      <c r="H1051" s="319"/>
      <c r="I1051" s="348"/>
      <c r="J1051" s="348"/>
      <c r="K1051" s="320"/>
      <c r="L1051" s="348"/>
      <c r="M1051" s="319"/>
      <c r="N1051" s="319"/>
      <c r="O1051" s="319"/>
      <c r="P1051" s="349"/>
      <c r="Q1051" s="349"/>
      <c r="R1051" s="359"/>
      <c r="S1051" s="298"/>
      <c r="T1051" s="299"/>
      <c r="U1051" s="299"/>
      <c r="V1051" s="299"/>
      <c r="W1051" s="299"/>
      <c r="X1051" s="299"/>
      <c r="Y1051" s="299"/>
      <c r="Z1051" s="299"/>
      <c r="AA1051" s="299"/>
      <c r="AB1051" s="300"/>
    </row>
    <row r="1052" spans="2:28" customFormat="1" ht="15" customHeight="1" x14ac:dyDescent="0.25">
      <c r="B1052" s="270"/>
      <c r="C1052" s="269"/>
      <c r="D1052" s="319"/>
      <c r="E1052" s="319"/>
      <c r="F1052" s="319"/>
      <c r="G1052" s="319"/>
      <c r="H1052" s="319"/>
      <c r="I1052" s="348"/>
      <c r="J1052" s="348"/>
      <c r="K1052" s="320"/>
      <c r="L1052" s="348"/>
      <c r="M1052" s="319"/>
      <c r="N1052" s="319"/>
      <c r="O1052" s="319"/>
      <c r="P1052" s="349"/>
      <c r="Q1052" s="349"/>
      <c r="R1052" s="359"/>
      <c r="S1052" s="298"/>
      <c r="T1052" s="299"/>
      <c r="U1052" s="299"/>
      <c r="V1052" s="299"/>
      <c r="W1052" s="299"/>
      <c r="X1052" s="299"/>
      <c r="Y1052" s="299"/>
      <c r="Z1052" s="299"/>
      <c r="AA1052" s="299"/>
      <c r="AB1052" s="300"/>
    </row>
    <row r="1053" spans="2:28" customFormat="1" ht="15" customHeight="1" x14ac:dyDescent="0.25">
      <c r="B1053" s="270"/>
      <c r="C1053" s="269"/>
      <c r="D1053" s="319"/>
      <c r="E1053" s="319"/>
      <c r="F1053" s="319"/>
      <c r="G1053" s="319"/>
      <c r="H1053" s="319"/>
      <c r="I1053" s="348"/>
      <c r="J1053" s="348"/>
      <c r="K1053" s="320"/>
      <c r="L1053" s="348"/>
      <c r="M1053" s="319"/>
      <c r="N1053" s="319"/>
      <c r="O1053" s="319"/>
      <c r="P1053" s="349"/>
      <c r="Q1053" s="349"/>
      <c r="R1053" s="359"/>
      <c r="S1053" s="298"/>
      <c r="T1053" s="299"/>
      <c r="U1053" s="299"/>
      <c r="V1053" s="299"/>
      <c r="W1053" s="299"/>
      <c r="X1053" s="299"/>
      <c r="Y1053" s="299"/>
      <c r="Z1053" s="299"/>
      <c r="AA1053" s="299"/>
      <c r="AB1053" s="300"/>
    </row>
    <row r="1054" spans="2:28" customFormat="1" ht="15" customHeight="1" x14ac:dyDescent="0.25">
      <c r="B1054" s="270"/>
      <c r="C1054" s="269"/>
      <c r="D1054" s="319"/>
      <c r="E1054" s="319"/>
      <c r="F1054" s="319"/>
      <c r="G1054" s="319"/>
      <c r="H1054" s="319"/>
      <c r="I1054" s="348"/>
      <c r="J1054" s="348"/>
      <c r="K1054" s="320"/>
      <c r="L1054" s="348"/>
      <c r="M1054" s="319"/>
      <c r="N1054" s="319"/>
      <c r="O1054" s="319"/>
      <c r="P1054" s="349"/>
      <c r="Q1054" s="349"/>
      <c r="R1054" s="359"/>
      <c r="S1054" s="298"/>
      <c r="T1054" s="299"/>
      <c r="U1054" s="299"/>
      <c r="V1054" s="299"/>
      <c r="W1054" s="299"/>
      <c r="X1054" s="299"/>
      <c r="Y1054" s="299"/>
      <c r="Z1054" s="299"/>
      <c r="AA1054" s="299"/>
      <c r="AB1054" s="300"/>
    </row>
    <row r="1055" spans="2:28" customFormat="1" ht="15" customHeight="1" x14ac:dyDescent="0.25">
      <c r="B1055" s="270"/>
      <c r="C1055" s="269"/>
      <c r="D1055" s="319"/>
      <c r="E1055" s="319"/>
      <c r="F1055" s="319"/>
      <c r="G1055" s="319"/>
      <c r="H1055" s="319"/>
      <c r="I1055" s="348"/>
      <c r="J1055" s="348"/>
      <c r="K1055" s="320"/>
      <c r="L1055" s="348"/>
      <c r="M1055" s="319"/>
      <c r="N1055" s="319"/>
      <c r="O1055" s="319"/>
      <c r="P1055" s="349"/>
      <c r="Q1055" s="349"/>
      <c r="R1055" s="359"/>
      <c r="S1055" s="298"/>
      <c r="T1055" s="299"/>
      <c r="U1055" s="299"/>
      <c r="V1055" s="299"/>
      <c r="W1055" s="299"/>
      <c r="X1055" s="299"/>
      <c r="Y1055" s="299"/>
      <c r="Z1055" s="299"/>
      <c r="AA1055" s="299"/>
      <c r="AB1055" s="300"/>
    </row>
    <row r="1056" spans="2:28" customFormat="1" ht="15" customHeight="1" x14ac:dyDescent="0.25">
      <c r="B1056" s="270"/>
      <c r="C1056" s="269"/>
      <c r="D1056" s="319"/>
      <c r="E1056" s="319"/>
      <c r="F1056" s="319"/>
      <c r="G1056" s="319"/>
      <c r="H1056" s="319"/>
      <c r="I1056" s="348"/>
      <c r="J1056" s="348"/>
      <c r="K1056" s="320"/>
      <c r="L1056" s="348"/>
      <c r="M1056" s="319"/>
      <c r="N1056" s="319"/>
      <c r="O1056" s="319"/>
      <c r="P1056" s="349"/>
      <c r="Q1056" s="349"/>
      <c r="R1056" s="359"/>
      <c r="S1056" s="298"/>
      <c r="T1056" s="299"/>
      <c r="U1056" s="299"/>
      <c r="V1056" s="299"/>
      <c r="W1056" s="299"/>
      <c r="X1056" s="299"/>
      <c r="Y1056" s="299"/>
      <c r="Z1056" s="299"/>
      <c r="AA1056" s="299"/>
      <c r="AB1056" s="300"/>
    </row>
    <row r="1057" spans="2:28" customFormat="1" ht="15" customHeight="1" x14ac:dyDescent="0.25">
      <c r="B1057" s="270"/>
      <c r="C1057" s="269"/>
      <c r="D1057" s="319"/>
      <c r="E1057" s="319"/>
      <c r="F1057" s="319"/>
      <c r="G1057" s="319"/>
      <c r="H1057" s="319"/>
      <c r="I1057" s="348"/>
      <c r="J1057" s="348"/>
      <c r="K1057" s="320"/>
      <c r="L1057" s="348"/>
      <c r="M1057" s="319"/>
      <c r="N1057" s="319"/>
      <c r="O1057" s="319"/>
      <c r="P1057" s="349"/>
      <c r="Q1057" s="349"/>
      <c r="R1057" s="359"/>
      <c r="S1057" s="298"/>
      <c r="T1057" s="299"/>
      <c r="U1057" s="299"/>
      <c r="V1057" s="299"/>
      <c r="W1057" s="299"/>
      <c r="X1057" s="299"/>
      <c r="Y1057" s="299"/>
      <c r="Z1057" s="299"/>
      <c r="AA1057" s="299"/>
      <c r="AB1057" s="300"/>
    </row>
    <row r="1058" spans="2:28" customFormat="1" ht="15" customHeight="1" x14ac:dyDescent="0.25">
      <c r="B1058" s="270"/>
      <c r="C1058" s="269"/>
      <c r="D1058" s="319"/>
      <c r="E1058" s="319"/>
      <c r="F1058" s="319"/>
      <c r="G1058" s="319"/>
      <c r="H1058" s="319"/>
      <c r="I1058" s="348"/>
      <c r="J1058" s="348"/>
      <c r="K1058" s="320"/>
      <c r="L1058" s="348"/>
      <c r="M1058" s="319"/>
      <c r="N1058" s="319"/>
      <c r="O1058" s="319"/>
      <c r="P1058" s="349"/>
      <c r="Q1058" s="349"/>
      <c r="R1058" s="359"/>
      <c r="S1058" s="298"/>
      <c r="T1058" s="299"/>
      <c r="U1058" s="299"/>
      <c r="V1058" s="299"/>
      <c r="W1058" s="299"/>
      <c r="X1058" s="299"/>
      <c r="Y1058" s="299"/>
      <c r="Z1058" s="299"/>
      <c r="AA1058" s="299"/>
      <c r="AB1058" s="300"/>
    </row>
    <row r="1059" spans="2:28" customFormat="1" ht="15" customHeight="1" x14ac:dyDescent="0.25">
      <c r="B1059" s="270"/>
      <c r="C1059" s="269"/>
      <c r="D1059" s="319"/>
      <c r="E1059" s="319"/>
      <c r="F1059" s="319"/>
      <c r="G1059" s="319"/>
      <c r="H1059" s="319"/>
      <c r="I1059" s="348"/>
      <c r="J1059" s="348"/>
      <c r="K1059" s="320"/>
      <c r="L1059" s="348"/>
      <c r="M1059" s="319"/>
      <c r="N1059" s="319"/>
      <c r="O1059" s="319"/>
      <c r="P1059" s="349"/>
      <c r="Q1059" s="349"/>
      <c r="R1059" s="359"/>
      <c r="S1059" s="298"/>
      <c r="T1059" s="299"/>
      <c r="U1059" s="299"/>
      <c r="V1059" s="299"/>
      <c r="W1059" s="299"/>
      <c r="X1059" s="299"/>
      <c r="Y1059" s="299"/>
      <c r="Z1059" s="299"/>
      <c r="AA1059" s="299"/>
      <c r="AB1059" s="300"/>
    </row>
    <row r="1060" spans="2:28" customFormat="1" ht="15" customHeight="1" x14ac:dyDescent="0.25">
      <c r="B1060" s="270"/>
      <c r="C1060" s="269"/>
      <c r="D1060" s="319"/>
      <c r="E1060" s="319"/>
      <c r="F1060" s="319"/>
      <c r="G1060" s="319"/>
      <c r="H1060" s="319"/>
      <c r="I1060" s="348"/>
      <c r="J1060" s="348"/>
      <c r="K1060" s="320"/>
      <c r="L1060" s="348"/>
      <c r="M1060" s="319"/>
      <c r="N1060" s="319"/>
      <c r="O1060" s="319"/>
      <c r="P1060" s="349"/>
      <c r="Q1060" s="349"/>
      <c r="R1060" s="359"/>
      <c r="S1060" s="298"/>
      <c r="T1060" s="299"/>
      <c r="U1060" s="299"/>
      <c r="V1060" s="299"/>
      <c r="W1060" s="299"/>
      <c r="X1060" s="299"/>
      <c r="Y1060" s="299"/>
      <c r="Z1060" s="299"/>
      <c r="AA1060" s="299"/>
      <c r="AB1060" s="300"/>
    </row>
    <row r="1061" spans="2:28" customFormat="1" ht="15" customHeight="1" x14ac:dyDescent="0.25">
      <c r="B1061" s="270"/>
      <c r="C1061" s="269"/>
      <c r="D1061" s="319"/>
      <c r="E1061" s="319"/>
      <c r="F1061" s="319"/>
      <c r="G1061" s="319"/>
      <c r="H1061" s="319"/>
      <c r="I1061" s="348"/>
      <c r="J1061" s="348"/>
      <c r="K1061" s="320"/>
      <c r="L1061" s="348"/>
      <c r="M1061" s="319"/>
      <c r="N1061" s="319"/>
      <c r="O1061" s="319"/>
      <c r="P1061" s="349"/>
      <c r="Q1061" s="349"/>
      <c r="R1061" s="359"/>
      <c r="S1061" s="298"/>
      <c r="T1061" s="299"/>
      <c r="U1061" s="299"/>
      <c r="V1061" s="299"/>
      <c r="W1061" s="299"/>
      <c r="X1061" s="299"/>
      <c r="Y1061" s="299"/>
      <c r="Z1061" s="299"/>
      <c r="AA1061" s="299"/>
      <c r="AB1061" s="300"/>
    </row>
    <row r="1062" spans="2:28" customFormat="1" ht="15" customHeight="1" x14ac:dyDescent="0.25">
      <c r="B1062" s="270"/>
      <c r="C1062" s="269"/>
      <c r="D1062" s="319"/>
      <c r="E1062" s="319"/>
      <c r="F1062" s="319"/>
      <c r="G1062" s="319"/>
      <c r="H1062" s="319"/>
      <c r="I1062" s="348"/>
      <c r="J1062" s="348"/>
      <c r="K1062" s="320"/>
      <c r="L1062" s="348"/>
      <c r="M1062" s="319"/>
      <c r="N1062" s="319"/>
      <c r="O1062" s="319"/>
      <c r="P1062" s="349"/>
      <c r="Q1062" s="349"/>
      <c r="R1062" s="359"/>
      <c r="S1062" s="298"/>
      <c r="T1062" s="299"/>
      <c r="U1062" s="299"/>
      <c r="V1062" s="299"/>
      <c r="W1062" s="299"/>
      <c r="X1062" s="299"/>
      <c r="Y1062" s="299"/>
      <c r="Z1062" s="299"/>
      <c r="AA1062" s="299"/>
      <c r="AB1062" s="300"/>
    </row>
    <row r="1063" spans="2:28" customFormat="1" ht="15" customHeight="1" x14ac:dyDescent="0.25">
      <c r="B1063" s="270"/>
      <c r="C1063" s="269"/>
      <c r="D1063" s="319"/>
      <c r="E1063" s="319"/>
      <c r="F1063" s="319"/>
      <c r="G1063" s="319"/>
      <c r="H1063" s="319"/>
      <c r="I1063" s="348"/>
      <c r="J1063" s="348"/>
      <c r="K1063" s="320"/>
      <c r="L1063" s="348"/>
      <c r="M1063" s="319"/>
      <c r="N1063" s="319"/>
      <c r="O1063" s="319"/>
      <c r="P1063" s="349"/>
      <c r="Q1063" s="349"/>
      <c r="R1063" s="359"/>
      <c r="S1063" s="298"/>
      <c r="T1063" s="299"/>
      <c r="U1063" s="299"/>
      <c r="V1063" s="299"/>
      <c r="W1063" s="299"/>
      <c r="X1063" s="299"/>
      <c r="Y1063" s="299"/>
      <c r="Z1063" s="299"/>
      <c r="AA1063" s="299"/>
      <c r="AB1063" s="300"/>
    </row>
    <row r="1064" spans="2:28" customFormat="1" ht="15" customHeight="1" x14ac:dyDescent="0.25">
      <c r="B1064" s="270"/>
      <c r="C1064" s="269"/>
      <c r="D1064" s="319"/>
      <c r="E1064" s="319"/>
      <c r="F1064" s="319"/>
      <c r="G1064" s="319"/>
      <c r="H1064" s="319"/>
      <c r="I1064" s="348"/>
      <c r="J1064" s="348"/>
      <c r="K1064" s="320"/>
      <c r="L1064" s="348"/>
      <c r="M1064" s="319"/>
      <c r="N1064" s="319"/>
      <c r="O1064" s="319"/>
      <c r="P1064" s="349"/>
      <c r="Q1064" s="349"/>
      <c r="R1064" s="359"/>
      <c r="S1064" s="298"/>
      <c r="T1064" s="299"/>
      <c r="U1064" s="299"/>
      <c r="V1064" s="299"/>
      <c r="W1064" s="299"/>
      <c r="X1064" s="299"/>
      <c r="Y1064" s="299"/>
      <c r="Z1064" s="299"/>
      <c r="AA1064" s="299"/>
      <c r="AB1064" s="300"/>
    </row>
    <row r="1065" spans="2:28" customFormat="1" ht="15" customHeight="1" x14ac:dyDescent="0.25">
      <c r="B1065" s="270"/>
      <c r="C1065" s="269"/>
      <c r="D1065" s="319"/>
      <c r="E1065" s="319"/>
      <c r="F1065" s="319"/>
      <c r="G1065" s="319"/>
      <c r="H1065" s="319"/>
      <c r="I1065" s="348"/>
      <c r="J1065" s="348"/>
      <c r="K1065" s="320"/>
      <c r="L1065" s="348"/>
      <c r="M1065" s="319"/>
      <c r="N1065" s="319"/>
      <c r="O1065" s="319"/>
      <c r="P1065" s="349"/>
      <c r="Q1065" s="349"/>
      <c r="R1065" s="359"/>
      <c r="S1065" s="298"/>
      <c r="T1065" s="299"/>
      <c r="U1065" s="299"/>
      <c r="V1065" s="299"/>
      <c r="W1065" s="299"/>
      <c r="X1065" s="299"/>
      <c r="Y1065" s="299"/>
      <c r="Z1065" s="299"/>
      <c r="AA1065" s="299"/>
      <c r="AB1065" s="300"/>
    </row>
    <row r="1066" spans="2:28" customFormat="1" ht="15" customHeight="1" x14ac:dyDescent="0.25">
      <c r="B1066" s="270"/>
      <c r="C1066" s="269"/>
      <c r="D1066" s="319"/>
      <c r="E1066" s="319"/>
      <c r="F1066" s="319"/>
      <c r="G1066" s="319"/>
      <c r="H1066" s="319"/>
      <c r="I1066" s="348"/>
      <c r="J1066" s="348"/>
      <c r="K1066" s="320"/>
      <c r="L1066" s="348"/>
      <c r="M1066" s="319"/>
      <c r="N1066" s="319"/>
      <c r="O1066" s="319"/>
      <c r="P1066" s="349"/>
      <c r="Q1066" s="349"/>
      <c r="R1066" s="359"/>
      <c r="S1066" s="298"/>
      <c r="T1066" s="299"/>
      <c r="U1066" s="299"/>
      <c r="V1066" s="299"/>
      <c r="W1066" s="299"/>
      <c r="X1066" s="299"/>
      <c r="Y1066" s="299"/>
      <c r="Z1066" s="299"/>
      <c r="AA1066" s="299"/>
      <c r="AB1066" s="300"/>
    </row>
    <row r="1067" spans="2:28" customFormat="1" ht="15" customHeight="1" x14ac:dyDescent="0.25">
      <c r="B1067" s="270"/>
      <c r="C1067" s="269"/>
      <c r="D1067" s="319"/>
      <c r="E1067" s="319"/>
      <c r="F1067" s="319"/>
      <c r="G1067" s="319"/>
      <c r="H1067" s="319"/>
      <c r="I1067" s="348"/>
      <c r="J1067" s="348"/>
      <c r="K1067" s="320"/>
      <c r="L1067" s="348"/>
      <c r="M1067" s="319"/>
      <c r="N1067" s="319"/>
      <c r="O1067" s="319"/>
      <c r="P1067" s="349"/>
      <c r="Q1067" s="349"/>
      <c r="R1067" s="359"/>
      <c r="S1067" s="298"/>
      <c r="T1067" s="299"/>
      <c r="U1067" s="299"/>
      <c r="V1067" s="299"/>
      <c r="W1067" s="299"/>
      <c r="X1067" s="299"/>
      <c r="Y1067" s="299"/>
      <c r="Z1067" s="299"/>
      <c r="AA1067" s="299"/>
      <c r="AB1067" s="300"/>
    </row>
    <row r="1068" spans="2:28" customFormat="1" ht="15" customHeight="1" x14ac:dyDescent="0.25">
      <c r="B1068" s="270"/>
      <c r="C1068" s="269"/>
      <c r="D1068" s="319"/>
      <c r="E1068" s="319"/>
      <c r="F1068" s="319"/>
      <c r="G1068" s="319"/>
      <c r="H1068" s="319"/>
      <c r="I1068" s="348"/>
      <c r="J1068" s="348"/>
      <c r="K1068" s="320"/>
      <c r="L1068" s="348"/>
      <c r="M1068" s="319"/>
      <c r="N1068" s="319"/>
      <c r="O1068" s="319"/>
      <c r="P1068" s="349"/>
      <c r="Q1068" s="349"/>
      <c r="R1068" s="359"/>
      <c r="S1068" s="298"/>
      <c r="T1068" s="299"/>
      <c r="U1068" s="299"/>
      <c r="V1068" s="299"/>
      <c r="W1068" s="299"/>
      <c r="X1068" s="299"/>
      <c r="Y1068" s="299"/>
      <c r="Z1068" s="299"/>
      <c r="AA1068" s="299"/>
      <c r="AB1068" s="300"/>
    </row>
    <row r="1069" spans="2:28" customFormat="1" ht="15" customHeight="1" x14ac:dyDescent="0.25">
      <c r="B1069" s="270"/>
      <c r="C1069" s="269"/>
      <c r="D1069" s="319"/>
      <c r="E1069" s="319"/>
      <c r="F1069" s="319"/>
      <c r="G1069" s="319"/>
      <c r="H1069" s="319"/>
      <c r="I1069" s="348"/>
      <c r="J1069" s="348"/>
      <c r="K1069" s="320"/>
      <c r="L1069" s="348"/>
      <c r="M1069" s="319"/>
      <c r="N1069" s="319"/>
      <c r="O1069" s="319"/>
      <c r="P1069" s="349"/>
      <c r="Q1069" s="349"/>
      <c r="R1069" s="359"/>
      <c r="S1069" s="298"/>
      <c r="T1069" s="299"/>
      <c r="U1069" s="299"/>
      <c r="V1069" s="299"/>
      <c r="W1069" s="299"/>
      <c r="X1069" s="299"/>
      <c r="Y1069" s="299"/>
      <c r="Z1069" s="299"/>
      <c r="AA1069" s="299"/>
      <c r="AB1069" s="300"/>
    </row>
    <row r="1070" spans="2:28" customFormat="1" ht="15" customHeight="1" x14ac:dyDescent="0.25">
      <c r="B1070" s="270"/>
      <c r="C1070" s="269"/>
      <c r="D1070" s="319"/>
      <c r="E1070" s="319"/>
      <c r="F1070" s="319"/>
      <c r="G1070" s="319"/>
      <c r="H1070" s="319"/>
      <c r="I1070" s="348"/>
      <c r="J1070" s="348"/>
      <c r="K1070" s="320"/>
      <c r="L1070" s="348"/>
      <c r="M1070" s="319"/>
      <c r="N1070" s="319"/>
      <c r="O1070" s="319"/>
      <c r="P1070" s="349"/>
      <c r="Q1070" s="349"/>
      <c r="R1070" s="359"/>
      <c r="S1070" s="298"/>
      <c r="T1070" s="299"/>
      <c r="U1070" s="299"/>
      <c r="V1070" s="299"/>
      <c r="W1070" s="299"/>
      <c r="X1070" s="299"/>
      <c r="Y1070" s="299"/>
      <c r="Z1070" s="299"/>
      <c r="AA1070" s="299"/>
      <c r="AB1070" s="300"/>
    </row>
    <row r="1071" spans="2:28" customFormat="1" ht="15" customHeight="1" x14ac:dyDescent="0.25">
      <c r="B1071" s="270"/>
      <c r="C1071" s="269"/>
      <c r="D1071" s="319"/>
      <c r="E1071" s="319"/>
      <c r="F1071" s="319"/>
      <c r="G1071" s="319"/>
      <c r="H1071" s="319"/>
      <c r="I1071" s="348"/>
      <c r="J1071" s="348"/>
      <c r="K1071" s="320"/>
      <c r="L1071" s="348"/>
      <c r="M1071" s="319"/>
      <c r="N1071" s="319"/>
      <c r="O1071" s="319"/>
      <c r="P1071" s="349"/>
      <c r="Q1071" s="349"/>
      <c r="R1071" s="359"/>
      <c r="S1071" s="298"/>
      <c r="T1071" s="299"/>
      <c r="U1071" s="299"/>
      <c r="V1071" s="299"/>
      <c r="W1071" s="299"/>
      <c r="X1071" s="299"/>
      <c r="Y1071" s="299"/>
      <c r="Z1071" s="299"/>
      <c r="AA1071" s="299"/>
      <c r="AB1071" s="300"/>
    </row>
    <row r="1072" spans="2:28" customFormat="1" ht="15" customHeight="1" x14ac:dyDescent="0.25">
      <c r="B1072" s="270"/>
      <c r="C1072" s="269"/>
      <c r="D1072" s="319"/>
      <c r="E1072" s="319"/>
      <c r="F1072" s="319"/>
      <c r="G1072" s="319"/>
      <c r="H1072" s="319"/>
      <c r="I1072" s="348"/>
      <c r="J1072" s="348"/>
      <c r="K1072" s="320"/>
      <c r="L1072" s="348"/>
      <c r="M1072" s="319"/>
      <c r="N1072" s="319"/>
      <c r="O1072" s="319"/>
      <c r="P1072" s="349"/>
      <c r="Q1072" s="349"/>
      <c r="R1072" s="359"/>
      <c r="S1072" s="298"/>
      <c r="T1072" s="299"/>
      <c r="U1072" s="299"/>
      <c r="V1072" s="299"/>
      <c r="W1072" s="299"/>
      <c r="X1072" s="299"/>
      <c r="Y1072" s="299"/>
      <c r="Z1072" s="299"/>
      <c r="AA1072" s="299"/>
      <c r="AB1072" s="300"/>
    </row>
    <row r="1073" spans="2:28" customFormat="1" ht="15" customHeight="1" x14ac:dyDescent="0.25">
      <c r="B1073" s="270"/>
      <c r="C1073" s="269"/>
      <c r="D1073" s="319"/>
      <c r="E1073" s="319"/>
      <c r="F1073" s="319"/>
      <c r="G1073" s="319"/>
      <c r="H1073" s="319"/>
      <c r="I1073" s="348"/>
      <c r="J1073" s="348"/>
      <c r="K1073" s="320"/>
      <c r="L1073" s="348"/>
      <c r="M1073" s="319"/>
      <c r="N1073" s="319"/>
      <c r="O1073" s="319"/>
      <c r="P1073" s="349"/>
      <c r="Q1073" s="349"/>
      <c r="R1073" s="359"/>
      <c r="S1073" s="298"/>
      <c r="T1073" s="299"/>
      <c r="U1073" s="299"/>
      <c r="V1073" s="299"/>
      <c r="W1073" s="299"/>
      <c r="X1073" s="299"/>
      <c r="Y1073" s="299"/>
      <c r="Z1073" s="299"/>
      <c r="AA1073" s="299"/>
      <c r="AB1073" s="300"/>
    </row>
    <row r="1074" spans="2:28" customFormat="1" ht="15" customHeight="1" x14ac:dyDescent="0.25">
      <c r="B1074" s="270"/>
      <c r="C1074" s="269"/>
      <c r="D1074" s="319"/>
      <c r="E1074" s="319"/>
      <c r="F1074" s="319"/>
      <c r="G1074" s="319"/>
      <c r="H1074" s="319"/>
      <c r="I1074" s="348"/>
      <c r="J1074" s="348"/>
      <c r="K1074" s="320"/>
      <c r="L1074" s="348"/>
      <c r="M1074" s="319"/>
      <c r="N1074" s="319"/>
      <c r="O1074" s="319"/>
      <c r="P1074" s="349"/>
      <c r="Q1074" s="349"/>
      <c r="R1074" s="359"/>
      <c r="S1074" s="298"/>
      <c r="T1074" s="299"/>
      <c r="U1074" s="299"/>
      <c r="V1074" s="299"/>
      <c r="W1074" s="299"/>
      <c r="X1074" s="299"/>
      <c r="Y1074" s="299"/>
      <c r="Z1074" s="299"/>
      <c r="AA1074" s="299"/>
      <c r="AB1074" s="300"/>
    </row>
    <row r="1075" spans="2:28" customFormat="1" ht="15" customHeight="1" x14ac:dyDescent="0.25">
      <c r="B1075" s="270"/>
      <c r="C1075" s="269"/>
      <c r="D1075" s="319"/>
      <c r="E1075" s="319"/>
      <c r="F1075" s="319"/>
      <c r="G1075" s="319"/>
      <c r="H1075" s="319"/>
      <c r="I1075" s="348"/>
      <c r="J1075" s="348"/>
      <c r="K1075" s="320"/>
      <c r="L1075" s="348"/>
      <c r="M1075" s="319"/>
      <c r="N1075" s="319"/>
      <c r="O1075" s="319"/>
      <c r="P1075" s="349"/>
      <c r="Q1075" s="349"/>
      <c r="R1075" s="359"/>
      <c r="S1075" s="298"/>
      <c r="T1075" s="299"/>
      <c r="U1075" s="299"/>
      <c r="V1075" s="299"/>
      <c r="W1075" s="299"/>
      <c r="X1075" s="299"/>
      <c r="Y1075" s="299"/>
      <c r="Z1075" s="299"/>
      <c r="AA1075" s="299"/>
      <c r="AB1075" s="300"/>
    </row>
    <row r="1076" spans="2:28" customFormat="1" ht="15" customHeight="1" x14ac:dyDescent="0.25">
      <c r="B1076" s="270"/>
      <c r="C1076" s="269"/>
      <c r="D1076" s="319"/>
      <c r="E1076" s="319"/>
      <c r="F1076" s="319"/>
      <c r="G1076" s="319"/>
      <c r="H1076" s="319"/>
      <c r="I1076" s="348"/>
      <c r="J1076" s="348"/>
      <c r="K1076" s="320"/>
      <c r="L1076" s="348"/>
      <c r="M1076" s="319"/>
      <c r="N1076" s="319"/>
      <c r="O1076" s="319"/>
      <c r="P1076" s="349"/>
      <c r="Q1076" s="349"/>
      <c r="R1076" s="359"/>
      <c r="S1076" s="298"/>
      <c r="T1076" s="299"/>
      <c r="U1076" s="299"/>
      <c r="V1076" s="299"/>
      <c r="W1076" s="299"/>
      <c r="X1076" s="299"/>
      <c r="Y1076" s="299"/>
      <c r="Z1076" s="299"/>
      <c r="AA1076" s="299"/>
      <c r="AB1076" s="300"/>
    </row>
    <row r="1077" spans="2:28" customFormat="1" ht="15" customHeight="1" x14ac:dyDescent="0.25">
      <c r="B1077" s="270"/>
      <c r="C1077" s="269"/>
      <c r="D1077" s="319"/>
      <c r="E1077" s="319"/>
      <c r="F1077" s="319"/>
      <c r="G1077" s="319"/>
      <c r="H1077" s="319"/>
      <c r="I1077" s="348"/>
      <c r="J1077" s="348"/>
      <c r="K1077" s="320"/>
      <c r="L1077" s="348"/>
      <c r="M1077" s="319"/>
      <c r="N1077" s="319"/>
      <c r="O1077" s="319"/>
      <c r="P1077" s="349"/>
      <c r="Q1077" s="349"/>
      <c r="R1077" s="359"/>
      <c r="S1077" s="298"/>
      <c r="T1077" s="299"/>
      <c r="U1077" s="299"/>
      <c r="V1077" s="299"/>
      <c r="W1077" s="299"/>
      <c r="X1077" s="299"/>
      <c r="Y1077" s="299"/>
      <c r="Z1077" s="299"/>
      <c r="AA1077" s="299"/>
      <c r="AB1077" s="300"/>
    </row>
    <row r="1078" spans="2:28" customFormat="1" ht="15" customHeight="1" x14ac:dyDescent="0.25">
      <c r="B1078" s="270"/>
      <c r="C1078" s="269"/>
      <c r="D1078" s="319"/>
      <c r="E1078" s="319"/>
      <c r="F1078" s="319"/>
      <c r="G1078" s="319"/>
      <c r="H1078" s="319"/>
      <c r="I1078" s="348"/>
      <c r="J1078" s="348"/>
      <c r="K1078" s="320"/>
      <c r="L1078" s="348"/>
      <c r="M1078" s="319"/>
      <c r="N1078" s="319"/>
      <c r="O1078" s="319"/>
      <c r="P1078" s="349"/>
      <c r="Q1078" s="349"/>
      <c r="R1078" s="359"/>
      <c r="S1078" s="298"/>
      <c r="T1078" s="299"/>
      <c r="U1078" s="299"/>
      <c r="V1078" s="299"/>
      <c r="W1078" s="299"/>
      <c r="X1078" s="299"/>
      <c r="Y1078" s="299"/>
      <c r="Z1078" s="299"/>
      <c r="AA1078" s="299"/>
      <c r="AB1078" s="300"/>
    </row>
    <row r="1079" spans="2:28" customFormat="1" ht="15" customHeight="1" x14ac:dyDescent="0.25">
      <c r="B1079" s="270"/>
      <c r="C1079" s="269"/>
      <c r="D1079" s="319"/>
      <c r="E1079" s="319"/>
      <c r="F1079" s="319"/>
      <c r="G1079" s="319"/>
      <c r="H1079" s="319"/>
      <c r="I1079" s="348"/>
      <c r="J1079" s="348"/>
      <c r="K1079" s="320"/>
      <c r="L1079" s="348"/>
      <c r="M1079" s="319"/>
      <c r="N1079" s="319"/>
      <c r="O1079" s="319"/>
      <c r="P1079" s="349"/>
      <c r="Q1079" s="349"/>
      <c r="R1079" s="359"/>
      <c r="S1079" s="298"/>
      <c r="T1079" s="299"/>
      <c r="U1079" s="299"/>
      <c r="V1079" s="299"/>
      <c r="W1079" s="299"/>
      <c r="X1079" s="299"/>
      <c r="Y1079" s="299"/>
      <c r="Z1079" s="299"/>
      <c r="AA1079" s="299"/>
      <c r="AB1079" s="300"/>
    </row>
    <row r="1080" spans="2:28" customFormat="1" ht="15" customHeight="1" x14ac:dyDescent="0.25">
      <c r="B1080" s="270"/>
      <c r="C1080" s="269"/>
      <c r="D1080" s="319"/>
      <c r="E1080" s="319"/>
      <c r="F1080" s="319"/>
      <c r="G1080" s="319"/>
      <c r="H1080" s="319"/>
      <c r="I1080" s="348"/>
      <c r="J1080" s="348"/>
      <c r="K1080" s="320"/>
      <c r="L1080" s="348"/>
      <c r="M1080" s="319"/>
      <c r="N1080" s="319"/>
      <c r="O1080" s="319"/>
      <c r="P1080" s="349"/>
      <c r="Q1080" s="349"/>
      <c r="R1080" s="359"/>
      <c r="S1080" s="298"/>
      <c r="T1080" s="299"/>
      <c r="U1080" s="299"/>
      <c r="V1080" s="299"/>
      <c r="W1080" s="299"/>
      <c r="X1080" s="299"/>
      <c r="Y1080" s="299"/>
      <c r="Z1080" s="299"/>
      <c r="AA1080" s="299"/>
      <c r="AB1080" s="300"/>
    </row>
    <row r="1081" spans="2:28" customFormat="1" ht="15" customHeight="1" x14ac:dyDescent="0.25">
      <c r="B1081" s="270"/>
      <c r="C1081" s="269"/>
      <c r="D1081" s="319"/>
      <c r="E1081" s="319"/>
      <c r="F1081" s="319"/>
      <c r="G1081" s="319"/>
      <c r="H1081" s="319"/>
      <c r="I1081" s="348"/>
      <c r="J1081" s="348"/>
      <c r="K1081" s="320"/>
      <c r="L1081" s="348"/>
      <c r="M1081" s="319"/>
      <c r="N1081" s="319"/>
      <c r="O1081" s="319"/>
      <c r="P1081" s="349"/>
      <c r="Q1081" s="349"/>
      <c r="R1081" s="359"/>
      <c r="S1081" s="298"/>
      <c r="T1081" s="299"/>
      <c r="U1081" s="299"/>
      <c r="V1081" s="299"/>
      <c r="W1081" s="299"/>
      <c r="X1081" s="299"/>
      <c r="Y1081" s="299"/>
      <c r="Z1081" s="299"/>
      <c r="AA1081" s="299"/>
      <c r="AB1081" s="300"/>
    </row>
    <row r="1082" spans="2:28" customFormat="1" ht="15" customHeight="1" x14ac:dyDescent="0.25">
      <c r="B1082" s="270"/>
      <c r="C1082" s="269"/>
      <c r="D1082" s="319"/>
      <c r="E1082" s="319"/>
      <c r="F1082" s="319"/>
      <c r="G1082" s="319"/>
      <c r="H1082" s="319"/>
      <c r="I1082" s="348"/>
      <c r="J1082" s="348"/>
      <c r="K1082" s="320"/>
      <c r="L1082" s="348"/>
      <c r="M1082" s="319"/>
      <c r="N1082" s="319"/>
      <c r="O1082" s="319"/>
      <c r="P1082" s="349"/>
      <c r="Q1082" s="349"/>
      <c r="R1082" s="359"/>
      <c r="S1082" s="298"/>
      <c r="T1082" s="299"/>
      <c r="U1082" s="299"/>
      <c r="V1082" s="299"/>
      <c r="W1082" s="299"/>
      <c r="X1082" s="299"/>
      <c r="Y1082" s="299"/>
      <c r="Z1082" s="299"/>
      <c r="AA1082" s="299"/>
      <c r="AB1082" s="300"/>
    </row>
    <row r="1083" spans="2:28" customFormat="1" ht="15" customHeight="1" x14ac:dyDescent="0.25">
      <c r="B1083" s="270"/>
      <c r="C1083" s="269"/>
      <c r="D1083" s="319"/>
      <c r="E1083" s="319"/>
      <c r="F1083" s="319"/>
      <c r="G1083" s="319"/>
      <c r="H1083" s="319"/>
      <c r="I1083" s="348"/>
      <c r="J1083" s="348"/>
      <c r="K1083" s="320"/>
      <c r="L1083" s="348"/>
      <c r="M1083" s="319"/>
      <c r="N1083" s="319"/>
      <c r="O1083" s="319"/>
      <c r="P1083" s="349"/>
      <c r="Q1083" s="349"/>
      <c r="R1083" s="359"/>
      <c r="S1083" s="298"/>
      <c r="T1083" s="299"/>
      <c r="U1083" s="299"/>
      <c r="V1083" s="299"/>
      <c r="W1083" s="299"/>
      <c r="X1083" s="299"/>
      <c r="Y1083" s="299"/>
      <c r="Z1083" s="299"/>
      <c r="AA1083" s="299"/>
      <c r="AB1083" s="300"/>
    </row>
    <row r="1084" spans="2:28" customFormat="1" ht="15" customHeight="1" x14ac:dyDescent="0.25">
      <c r="B1084" s="270"/>
      <c r="C1084" s="269"/>
      <c r="D1084" s="319"/>
      <c r="E1084" s="319"/>
      <c r="F1084" s="319"/>
      <c r="G1084" s="319"/>
      <c r="H1084" s="319"/>
      <c r="I1084" s="348"/>
      <c r="J1084" s="348"/>
      <c r="K1084" s="320"/>
      <c r="L1084" s="348"/>
      <c r="M1084" s="319"/>
      <c r="N1084" s="319"/>
      <c r="O1084" s="319"/>
      <c r="P1084" s="349"/>
      <c r="Q1084" s="349"/>
      <c r="R1084" s="359"/>
      <c r="S1084" s="298"/>
      <c r="T1084" s="299"/>
      <c r="U1084" s="299"/>
      <c r="V1084" s="299"/>
      <c r="W1084" s="299"/>
      <c r="X1084" s="299"/>
      <c r="Y1084" s="299"/>
      <c r="Z1084" s="299"/>
      <c r="AA1084" s="299"/>
      <c r="AB1084" s="300"/>
    </row>
    <row r="1085" spans="2:28" customFormat="1" ht="15" customHeight="1" x14ac:dyDescent="0.25">
      <c r="B1085" s="270"/>
      <c r="C1085" s="269"/>
      <c r="D1085" s="319"/>
      <c r="E1085" s="319"/>
      <c r="F1085" s="319"/>
      <c r="G1085" s="319"/>
      <c r="H1085" s="319"/>
      <c r="I1085" s="348"/>
      <c r="J1085" s="348"/>
      <c r="K1085" s="320"/>
      <c r="L1085" s="348"/>
      <c r="M1085" s="319"/>
      <c r="N1085" s="319"/>
      <c r="O1085" s="319"/>
      <c r="P1085" s="349"/>
      <c r="Q1085" s="349"/>
      <c r="R1085" s="359"/>
      <c r="S1085" s="298"/>
      <c r="T1085" s="299"/>
      <c r="U1085" s="299"/>
      <c r="V1085" s="299"/>
      <c r="W1085" s="299"/>
      <c r="X1085" s="299"/>
      <c r="Y1085" s="299"/>
      <c r="Z1085" s="299"/>
      <c r="AA1085" s="299"/>
      <c r="AB1085" s="300"/>
    </row>
    <row r="1086" spans="2:28" customFormat="1" ht="15" customHeight="1" x14ac:dyDescent="0.25">
      <c r="B1086" s="270"/>
      <c r="C1086" s="269"/>
      <c r="D1086" s="319"/>
      <c r="E1086" s="319"/>
      <c r="F1086" s="319"/>
      <c r="G1086" s="319"/>
      <c r="H1086" s="319"/>
      <c r="I1086" s="348"/>
      <c r="J1086" s="348"/>
      <c r="K1086" s="320"/>
      <c r="L1086" s="348"/>
      <c r="M1086" s="319"/>
      <c r="N1086" s="319"/>
      <c r="O1086" s="319"/>
      <c r="P1086" s="349"/>
      <c r="Q1086" s="349"/>
      <c r="R1086" s="359"/>
      <c r="S1086" s="298"/>
      <c r="T1086" s="299"/>
      <c r="U1086" s="299"/>
      <c r="V1086" s="299"/>
      <c r="W1086" s="299"/>
      <c r="X1086" s="299"/>
      <c r="Y1086" s="299"/>
      <c r="Z1086" s="299"/>
      <c r="AA1086" s="299"/>
      <c r="AB1086" s="300"/>
    </row>
    <row r="1087" spans="2:28" customFormat="1" ht="15" customHeight="1" x14ac:dyDescent="0.25">
      <c r="B1087" s="270"/>
      <c r="C1087" s="269"/>
      <c r="D1087" s="319"/>
      <c r="E1087" s="319"/>
      <c r="F1087" s="319"/>
      <c r="G1087" s="319"/>
      <c r="H1087" s="319"/>
      <c r="I1087" s="348"/>
      <c r="J1087" s="348"/>
      <c r="K1087" s="320"/>
      <c r="L1087" s="348"/>
      <c r="M1087" s="319"/>
      <c r="N1087" s="319"/>
      <c r="O1087" s="319"/>
      <c r="P1087" s="349"/>
      <c r="Q1087" s="349"/>
      <c r="R1087" s="359"/>
      <c r="S1087" s="298"/>
      <c r="T1087" s="299"/>
      <c r="U1087" s="299"/>
      <c r="V1087" s="299"/>
      <c r="W1087" s="299"/>
      <c r="X1087" s="299"/>
      <c r="Y1087" s="299"/>
      <c r="Z1087" s="299"/>
      <c r="AA1087" s="299"/>
      <c r="AB1087" s="300"/>
    </row>
    <row r="1088" spans="2:28" customFormat="1" ht="15" customHeight="1" x14ac:dyDescent="0.25">
      <c r="B1088" s="270"/>
      <c r="C1088" s="269"/>
      <c r="D1088" s="319"/>
      <c r="E1088" s="319"/>
      <c r="F1088" s="319"/>
      <c r="G1088" s="319"/>
      <c r="H1088" s="319"/>
      <c r="I1088" s="348"/>
      <c r="J1088" s="348"/>
      <c r="K1088" s="320"/>
      <c r="L1088" s="348"/>
      <c r="M1088" s="319"/>
      <c r="N1088" s="319"/>
      <c r="O1088" s="319"/>
      <c r="P1088" s="349"/>
      <c r="Q1088" s="349"/>
      <c r="R1088" s="359"/>
      <c r="S1088" s="298"/>
      <c r="T1088" s="299"/>
      <c r="U1088" s="299"/>
      <c r="V1088" s="299"/>
      <c r="W1088" s="299"/>
      <c r="X1088" s="299"/>
      <c r="Y1088" s="299"/>
      <c r="Z1088" s="299"/>
      <c r="AA1088" s="299"/>
      <c r="AB1088" s="300"/>
    </row>
    <row r="1089" spans="2:28" customFormat="1" ht="15" customHeight="1" x14ac:dyDescent="0.25">
      <c r="B1089" s="270"/>
      <c r="C1089" s="269"/>
      <c r="D1089" s="319"/>
      <c r="E1089" s="319"/>
      <c r="F1089" s="319"/>
      <c r="G1089" s="319"/>
      <c r="H1089" s="319"/>
      <c r="I1089" s="348"/>
      <c r="J1089" s="348"/>
      <c r="K1089" s="320"/>
      <c r="L1089" s="348"/>
      <c r="M1089" s="319"/>
      <c r="N1089" s="319"/>
      <c r="O1089" s="319"/>
      <c r="P1089" s="349"/>
      <c r="Q1089" s="349"/>
      <c r="R1089" s="359"/>
      <c r="S1089" s="298"/>
      <c r="T1089" s="299"/>
      <c r="U1089" s="299"/>
      <c r="V1089" s="299"/>
      <c r="W1089" s="299"/>
      <c r="X1089" s="299"/>
      <c r="Y1089" s="299"/>
      <c r="Z1089" s="299"/>
      <c r="AA1089" s="299"/>
      <c r="AB1089" s="300"/>
    </row>
    <row r="1090" spans="2:28" customFormat="1" ht="15" customHeight="1" x14ac:dyDescent="0.25">
      <c r="B1090" s="270"/>
      <c r="C1090" s="269"/>
      <c r="D1090" s="319"/>
      <c r="E1090" s="319"/>
      <c r="F1090" s="319"/>
      <c r="G1090" s="319"/>
      <c r="H1090" s="319"/>
      <c r="I1090" s="348"/>
      <c r="J1090" s="348"/>
      <c r="K1090" s="320"/>
      <c r="L1090" s="348"/>
      <c r="M1090" s="319"/>
      <c r="N1090" s="319"/>
      <c r="O1090" s="319"/>
      <c r="P1090" s="349"/>
      <c r="Q1090" s="349"/>
      <c r="R1090" s="359"/>
      <c r="S1090" s="298"/>
      <c r="T1090" s="299"/>
      <c r="U1090" s="299"/>
      <c r="V1090" s="299"/>
      <c r="W1090" s="299"/>
      <c r="X1090" s="299"/>
      <c r="Y1090" s="299"/>
      <c r="Z1090" s="299"/>
      <c r="AA1090" s="299"/>
      <c r="AB1090" s="300"/>
    </row>
    <row r="1091" spans="2:28" customFormat="1" ht="15" customHeight="1" x14ac:dyDescent="0.25">
      <c r="B1091" s="270"/>
      <c r="C1091" s="269"/>
      <c r="D1091" s="319"/>
      <c r="E1091" s="319"/>
      <c r="F1091" s="319"/>
      <c r="G1091" s="319"/>
      <c r="H1091" s="319"/>
      <c r="I1091" s="348"/>
      <c r="J1091" s="348"/>
      <c r="K1091" s="320"/>
      <c r="L1091" s="348"/>
      <c r="M1091" s="319"/>
      <c r="N1091" s="319"/>
      <c r="O1091" s="319"/>
      <c r="P1091" s="349"/>
      <c r="Q1091" s="349"/>
      <c r="R1091" s="359"/>
      <c r="S1091" s="298"/>
      <c r="T1091" s="299"/>
      <c r="U1091" s="299"/>
      <c r="V1091" s="299"/>
      <c r="W1091" s="299"/>
      <c r="X1091" s="299"/>
      <c r="Y1091" s="299"/>
      <c r="Z1091" s="299"/>
      <c r="AA1091" s="299"/>
      <c r="AB1091" s="300"/>
    </row>
    <row r="1092" spans="2:28" customFormat="1" ht="15" customHeight="1" x14ac:dyDescent="0.25">
      <c r="B1092" s="270"/>
      <c r="C1092" s="269"/>
      <c r="D1092" s="319"/>
      <c r="E1092" s="319"/>
      <c r="F1092" s="319"/>
      <c r="G1092" s="319"/>
      <c r="H1092" s="319"/>
      <c r="I1092" s="348"/>
      <c r="J1092" s="348"/>
      <c r="K1092" s="320"/>
      <c r="L1092" s="348"/>
      <c r="M1092" s="319"/>
      <c r="N1092" s="319"/>
      <c r="O1092" s="319"/>
      <c r="P1092" s="349"/>
      <c r="Q1092" s="349"/>
      <c r="R1092" s="359"/>
      <c r="S1092" s="298"/>
      <c r="T1092" s="299"/>
      <c r="U1092" s="299"/>
      <c r="V1092" s="299"/>
      <c r="W1092" s="299"/>
      <c r="X1092" s="299"/>
      <c r="Y1092" s="299"/>
      <c r="Z1092" s="299"/>
      <c r="AA1092" s="299"/>
      <c r="AB1092" s="300"/>
    </row>
    <row r="1093" spans="2:28" customFormat="1" ht="15" customHeight="1" x14ac:dyDescent="0.25">
      <c r="B1093" s="270"/>
      <c r="C1093" s="269"/>
      <c r="D1093" s="319"/>
      <c r="E1093" s="319"/>
      <c r="F1093" s="319"/>
      <c r="G1093" s="319"/>
      <c r="H1093" s="319"/>
      <c r="I1093" s="348"/>
      <c r="J1093" s="348"/>
      <c r="K1093" s="320"/>
      <c r="L1093" s="348"/>
      <c r="M1093" s="319"/>
      <c r="N1093" s="319"/>
      <c r="O1093" s="319"/>
      <c r="P1093" s="349"/>
      <c r="Q1093" s="349"/>
      <c r="R1093" s="359"/>
      <c r="S1093" s="298"/>
      <c r="T1093" s="299"/>
      <c r="U1093" s="299"/>
      <c r="V1093" s="299"/>
      <c r="W1093" s="299"/>
      <c r="X1093" s="299"/>
      <c r="Y1093" s="299"/>
      <c r="Z1093" s="299"/>
      <c r="AA1093" s="299"/>
      <c r="AB1093" s="300"/>
    </row>
    <row r="1094" spans="2:28" customFormat="1" ht="15" customHeight="1" x14ac:dyDescent="0.25">
      <c r="B1094" s="270"/>
      <c r="C1094" s="269"/>
      <c r="D1094" s="319"/>
      <c r="E1094" s="319"/>
      <c r="F1094" s="319"/>
      <c r="G1094" s="319"/>
      <c r="H1094" s="319"/>
      <c r="I1094" s="348"/>
      <c r="J1094" s="348"/>
      <c r="K1094" s="320"/>
      <c r="L1094" s="348"/>
      <c r="M1094" s="319"/>
      <c r="N1094" s="319"/>
      <c r="O1094" s="319"/>
      <c r="P1094" s="349"/>
      <c r="Q1094" s="349"/>
      <c r="R1094" s="359"/>
      <c r="S1094" s="298"/>
      <c r="T1094" s="299"/>
      <c r="U1094" s="299"/>
      <c r="V1094" s="299"/>
      <c r="W1094" s="299"/>
      <c r="X1094" s="299"/>
      <c r="Y1094" s="299"/>
      <c r="Z1094" s="299"/>
      <c r="AA1094" s="299"/>
      <c r="AB1094" s="300"/>
    </row>
    <row r="1095" spans="2:28" customFormat="1" ht="15" customHeight="1" x14ac:dyDescent="0.25">
      <c r="B1095" s="270"/>
      <c r="C1095" s="269"/>
      <c r="D1095" s="319"/>
      <c r="E1095" s="319"/>
      <c r="F1095" s="319"/>
      <c r="G1095" s="319"/>
      <c r="H1095" s="319"/>
      <c r="I1095" s="348"/>
      <c r="J1095" s="348"/>
      <c r="K1095" s="320"/>
      <c r="L1095" s="348"/>
      <c r="M1095" s="319"/>
      <c r="N1095" s="319"/>
      <c r="O1095" s="319"/>
      <c r="P1095" s="349"/>
      <c r="Q1095" s="349"/>
      <c r="R1095" s="359"/>
      <c r="S1095" s="298"/>
      <c r="T1095" s="299"/>
      <c r="U1095" s="299"/>
      <c r="V1095" s="299"/>
      <c r="W1095" s="299"/>
      <c r="X1095" s="299"/>
      <c r="Y1095" s="299"/>
      <c r="Z1095" s="299"/>
      <c r="AA1095" s="299"/>
      <c r="AB1095" s="300"/>
    </row>
    <row r="1096" spans="2:28" customFormat="1" ht="15" customHeight="1" x14ac:dyDescent="0.25">
      <c r="B1096" s="270"/>
      <c r="C1096" s="269"/>
      <c r="D1096" s="319"/>
      <c r="E1096" s="319"/>
      <c r="F1096" s="319"/>
      <c r="G1096" s="319"/>
      <c r="H1096" s="319"/>
      <c r="I1096" s="348"/>
      <c r="J1096" s="348"/>
      <c r="K1096" s="320"/>
      <c r="L1096" s="348"/>
      <c r="M1096" s="319"/>
      <c r="N1096" s="319"/>
      <c r="O1096" s="319"/>
      <c r="P1096" s="349"/>
      <c r="Q1096" s="349"/>
      <c r="R1096" s="359"/>
      <c r="S1096" s="298"/>
      <c r="T1096" s="299"/>
      <c r="U1096" s="299"/>
      <c r="V1096" s="299"/>
      <c r="W1096" s="299"/>
      <c r="X1096" s="299"/>
      <c r="Y1096" s="299"/>
      <c r="Z1096" s="299"/>
      <c r="AA1096" s="299"/>
      <c r="AB1096" s="300"/>
    </row>
    <row r="1097" spans="2:28" customFormat="1" ht="15" customHeight="1" x14ac:dyDescent="0.25">
      <c r="B1097" s="270"/>
      <c r="C1097" s="269"/>
      <c r="D1097" s="319"/>
      <c r="E1097" s="319"/>
      <c r="F1097" s="319"/>
      <c r="G1097" s="319"/>
      <c r="H1097" s="319"/>
      <c r="I1097" s="348"/>
      <c r="J1097" s="348"/>
      <c r="K1097" s="320"/>
      <c r="L1097" s="348"/>
      <c r="M1097" s="319"/>
      <c r="N1097" s="319"/>
      <c r="O1097" s="319"/>
      <c r="P1097" s="349"/>
      <c r="Q1097" s="349"/>
      <c r="R1097" s="359"/>
      <c r="S1097" s="298"/>
      <c r="T1097" s="299"/>
      <c r="U1097" s="299"/>
      <c r="V1097" s="299"/>
      <c r="W1097" s="299"/>
      <c r="X1097" s="299"/>
      <c r="Y1097" s="299"/>
      <c r="Z1097" s="299"/>
      <c r="AA1097" s="299"/>
      <c r="AB1097" s="300"/>
    </row>
    <row r="1098" spans="2:28" customFormat="1" ht="15" customHeight="1" x14ac:dyDescent="0.25">
      <c r="B1098" s="270"/>
      <c r="C1098" s="269"/>
      <c r="D1098" s="319"/>
      <c r="E1098" s="319"/>
      <c r="F1098" s="319"/>
      <c r="G1098" s="319"/>
      <c r="H1098" s="319"/>
      <c r="I1098" s="348"/>
      <c r="J1098" s="348"/>
      <c r="K1098" s="320"/>
      <c r="L1098" s="348"/>
      <c r="M1098" s="319"/>
      <c r="N1098" s="319"/>
      <c r="O1098" s="319"/>
      <c r="P1098" s="349"/>
      <c r="Q1098" s="349"/>
      <c r="R1098" s="359"/>
      <c r="S1098" s="298"/>
      <c r="T1098" s="299"/>
      <c r="U1098" s="299"/>
      <c r="V1098" s="299"/>
      <c r="W1098" s="299"/>
      <c r="X1098" s="299"/>
      <c r="Y1098" s="299"/>
      <c r="Z1098" s="299"/>
      <c r="AA1098" s="299"/>
      <c r="AB1098" s="300"/>
    </row>
    <row r="1099" spans="2:28" customFormat="1" ht="15" customHeight="1" x14ac:dyDescent="0.25">
      <c r="B1099" s="270"/>
      <c r="C1099" s="269"/>
      <c r="D1099" s="319"/>
      <c r="E1099" s="319"/>
      <c r="F1099" s="319"/>
      <c r="G1099" s="319"/>
      <c r="H1099" s="319"/>
      <c r="I1099" s="348"/>
      <c r="J1099" s="348"/>
      <c r="K1099" s="320"/>
      <c r="L1099" s="348"/>
      <c r="M1099" s="319"/>
      <c r="N1099" s="319"/>
      <c r="O1099" s="319"/>
      <c r="P1099" s="349"/>
      <c r="Q1099" s="349"/>
      <c r="R1099" s="359"/>
      <c r="S1099" s="298"/>
      <c r="T1099" s="299"/>
      <c r="U1099" s="299"/>
      <c r="V1099" s="299"/>
      <c r="W1099" s="299"/>
      <c r="X1099" s="299"/>
      <c r="Y1099" s="299"/>
      <c r="Z1099" s="299"/>
      <c r="AA1099" s="299"/>
      <c r="AB1099" s="300"/>
    </row>
    <row r="1100" spans="2:28" customFormat="1" ht="15" customHeight="1" x14ac:dyDescent="0.25">
      <c r="B1100" s="270"/>
      <c r="C1100" s="269"/>
      <c r="D1100" s="319"/>
      <c r="E1100" s="319"/>
      <c r="F1100" s="319"/>
      <c r="G1100" s="319"/>
      <c r="H1100" s="319"/>
      <c r="I1100" s="348"/>
      <c r="J1100" s="348"/>
      <c r="K1100" s="320"/>
      <c r="L1100" s="348"/>
      <c r="M1100" s="319"/>
      <c r="N1100" s="319"/>
      <c r="O1100" s="319"/>
      <c r="P1100" s="349"/>
      <c r="Q1100" s="349"/>
      <c r="R1100" s="359"/>
      <c r="S1100" s="298"/>
      <c r="T1100" s="299"/>
      <c r="U1100" s="299"/>
      <c r="V1100" s="299"/>
      <c r="W1100" s="299"/>
      <c r="X1100" s="299"/>
      <c r="Y1100" s="299"/>
      <c r="Z1100" s="299"/>
      <c r="AA1100" s="299"/>
      <c r="AB1100" s="300"/>
    </row>
    <row r="1101" spans="2:28" customFormat="1" ht="15" customHeight="1" x14ac:dyDescent="0.25">
      <c r="B1101" s="270"/>
      <c r="C1101" s="269"/>
      <c r="D1101" s="319"/>
      <c r="E1101" s="319"/>
      <c r="F1101" s="319"/>
      <c r="G1101" s="319"/>
      <c r="H1101" s="319"/>
      <c r="I1101" s="348"/>
      <c r="J1101" s="348"/>
      <c r="K1101" s="320"/>
      <c r="L1101" s="348"/>
      <c r="M1101" s="319"/>
      <c r="N1101" s="319"/>
      <c r="O1101" s="319"/>
      <c r="P1101" s="349"/>
      <c r="Q1101" s="349"/>
      <c r="R1101" s="359"/>
      <c r="S1101" s="298"/>
      <c r="T1101" s="299"/>
      <c r="U1101" s="299"/>
      <c r="V1101" s="299"/>
      <c r="W1101" s="299"/>
      <c r="X1101" s="299"/>
      <c r="Y1101" s="299"/>
      <c r="Z1101" s="299"/>
      <c r="AA1101" s="299"/>
      <c r="AB1101" s="300"/>
    </row>
    <row r="1102" spans="2:28" customFormat="1" ht="15" customHeight="1" x14ac:dyDescent="0.25">
      <c r="B1102" s="270"/>
      <c r="C1102" s="269"/>
      <c r="D1102" s="319"/>
      <c r="E1102" s="319"/>
      <c r="F1102" s="319"/>
      <c r="G1102" s="319"/>
      <c r="H1102" s="319"/>
      <c r="I1102" s="348"/>
      <c r="J1102" s="348"/>
      <c r="K1102" s="320"/>
      <c r="L1102" s="348"/>
      <c r="M1102" s="319"/>
      <c r="N1102" s="319"/>
      <c r="O1102" s="319"/>
      <c r="P1102" s="349"/>
      <c r="Q1102" s="349"/>
      <c r="R1102" s="359"/>
      <c r="S1102" s="298"/>
      <c r="T1102" s="299"/>
      <c r="U1102" s="299"/>
      <c r="V1102" s="299"/>
      <c r="W1102" s="299"/>
      <c r="X1102" s="299"/>
      <c r="Y1102" s="299"/>
      <c r="Z1102" s="299"/>
      <c r="AA1102" s="299"/>
      <c r="AB1102" s="300"/>
    </row>
    <row r="1103" spans="2:28" customFormat="1" ht="15" customHeight="1" x14ac:dyDescent="0.25">
      <c r="B1103" s="270"/>
      <c r="C1103" s="269"/>
      <c r="D1103" s="319"/>
      <c r="E1103" s="319"/>
      <c r="F1103" s="319"/>
      <c r="G1103" s="319"/>
      <c r="H1103" s="319"/>
      <c r="I1103" s="348"/>
      <c r="J1103" s="348"/>
      <c r="K1103" s="320"/>
      <c r="L1103" s="348"/>
      <c r="M1103" s="319"/>
      <c r="N1103" s="319"/>
      <c r="O1103" s="319"/>
      <c r="P1103" s="349"/>
      <c r="Q1103" s="349"/>
      <c r="R1103" s="359"/>
      <c r="S1103" s="298"/>
      <c r="T1103" s="299"/>
      <c r="U1103" s="299"/>
      <c r="V1103" s="299"/>
      <c r="W1103" s="299"/>
      <c r="X1103" s="299"/>
      <c r="Y1103" s="299"/>
      <c r="Z1103" s="299"/>
      <c r="AA1103" s="299"/>
      <c r="AB1103" s="300"/>
    </row>
    <row r="1104" spans="2:28" customFormat="1" ht="15" customHeight="1" x14ac:dyDescent="0.25">
      <c r="B1104" s="270"/>
      <c r="C1104" s="269"/>
      <c r="D1104" s="319"/>
      <c r="E1104" s="319"/>
      <c r="F1104" s="319"/>
      <c r="G1104" s="319"/>
      <c r="H1104" s="319"/>
      <c r="I1104" s="348"/>
      <c r="J1104" s="348"/>
      <c r="K1104" s="320"/>
      <c r="L1104" s="348"/>
      <c r="M1104" s="319"/>
      <c r="N1104" s="319"/>
      <c r="O1104" s="319"/>
      <c r="P1104" s="349"/>
      <c r="Q1104" s="349"/>
      <c r="R1104" s="359"/>
      <c r="S1104" s="298"/>
      <c r="T1104" s="299"/>
      <c r="U1104" s="299"/>
      <c r="V1104" s="299"/>
      <c r="W1104" s="299"/>
      <c r="X1104" s="299"/>
      <c r="Y1104" s="299"/>
      <c r="Z1104" s="299"/>
      <c r="AA1104" s="299"/>
      <c r="AB1104" s="300"/>
    </row>
    <row r="1105" spans="2:28" customFormat="1" ht="15" customHeight="1" x14ac:dyDescent="0.25">
      <c r="B1105" s="270"/>
      <c r="C1105" s="269"/>
      <c r="D1105" s="319"/>
      <c r="E1105" s="319"/>
      <c r="F1105" s="319"/>
      <c r="G1105" s="319"/>
      <c r="H1105" s="319"/>
      <c r="I1105" s="348"/>
      <c r="J1105" s="348"/>
      <c r="K1105" s="320"/>
      <c r="L1105" s="348"/>
      <c r="M1105" s="319"/>
      <c r="N1105" s="319"/>
      <c r="O1105" s="319"/>
      <c r="P1105" s="349"/>
      <c r="Q1105" s="349"/>
      <c r="R1105" s="359"/>
      <c r="S1105" s="298"/>
      <c r="T1105" s="299"/>
      <c r="U1105" s="299"/>
      <c r="V1105" s="299"/>
      <c r="W1105" s="299"/>
      <c r="X1105" s="299"/>
      <c r="Y1105" s="299"/>
      <c r="Z1105" s="299"/>
      <c r="AA1105" s="299"/>
      <c r="AB1105" s="300"/>
    </row>
    <row r="1106" spans="2:28" customFormat="1" ht="15" customHeight="1" x14ac:dyDescent="0.25">
      <c r="B1106" s="270"/>
      <c r="C1106" s="269"/>
      <c r="D1106" s="319"/>
      <c r="E1106" s="319"/>
      <c r="F1106" s="319"/>
      <c r="G1106" s="319"/>
      <c r="H1106" s="319"/>
      <c r="I1106" s="348"/>
      <c r="J1106" s="348"/>
      <c r="K1106" s="320"/>
      <c r="L1106" s="348"/>
      <c r="M1106" s="319"/>
      <c r="N1106" s="319"/>
      <c r="O1106" s="319"/>
      <c r="P1106" s="349"/>
      <c r="Q1106" s="349"/>
      <c r="R1106" s="359"/>
      <c r="S1106" s="298"/>
      <c r="T1106" s="299"/>
      <c r="U1106" s="299"/>
      <c r="V1106" s="299"/>
      <c r="W1106" s="299"/>
      <c r="X1106" s="299"/>
      <c r="Y1106" s="299"/>
      <c r="Z1106" s="299"/>
      <c r="AA1106" s="299"/>
      <c r="AB1106" s="300"/>
    </row>
    <row r="1107" spans="2:28" customFormat="1" ht="15" customHeight="1" x14ac:dyDescent="0.25">
      <c r="B1107" s="270"/>
      <c r="C1107" s="269"/>
      <c r="D1107" s="319"/>
      <c r="E1107" s="319"/>
      <c r="F1107" s="319"/>
      <c r="G1107" s="319"/>
      <c r="H1107" s="319"/>
      <c r="I1107" s="348"/>
      <c r="J1107" s="348"/>
      <c r="K1107" s="320"/>
      <c r="L1107" s="348"/>
      <c r="M1107" s="319"/>
      <c r="N1107" s="319"/>
      <c r="O1107" s="319"/>
      <c r="P1107" s="349"/>
      <c r="Q1107" s="349"/>
      <c r="R1107" s="359"/>
      <c r="S1107" s="298"/>
      <c r="T1107" s="299"/>
      <c r="U1107" s="299"/>
      <c r="V1107" s="299"/>
      <c r="W1107" s="299"/>
      <c r="X1107" s="299"/>
      <c r="Y1107" s="299"/>
      <c r="Z1107" s="299"/>
      <c r="AA1107" s="299"/>
      <c r="AB1107" s="300"/>
    </row>
    <row r="1108" spans="2:28" customFormat="1" ht="15" customHeight="1" x14ac:dyDescent="0.25">
      <c r="B1108" s="270"/>
      <c r="C1108" s="269"/>
      <c r="D1108" s="319"/>
      <c r="E1108" s="319"/>
      <c r="F1108" s="319"/>
      <c r="G1108" s="319"/>
      <c r="H1108" s="319"/>
      <c r="I1108" s="348"/>
      <c r="J1108" s="348"/>
      <c r="K1108" s="320"/>
      <c r="L1108" s="348"/>
      <c r="M1108" s="319"/>
      <c r="N1108" s="319"/>
      <c r="O1108" s="319"/>
      <c r="P1108" s="349"/>
      <c r="Q1108" s="349"/>
      <c r="R1108" s="359"/>
      <c r="S1108" s="298"/>
      <c r="T1108" s="299"/>
      <c r="U1108" s="299"/>
      <c r="V1108" s="299"/>
      <c r="W1108" s="299"/>
      <c r="X1108" s="299"/>
      <c r="Y1108" s="299"/>
      <c r="Z1108" s="299"/>
      <c r="AA1108" s="299"/>
      <c r="AB1108" s="300"/>
    </row>
    <row r="1109" spans="2:28" customFormat="1" ht="15" customHeight="1" x14ac:dyDescent="0.25">
      <c r="B1109" s="270"/>
      <c r="C1109" s="269"/>
      <c r="D1109" s="319"/>
      <c r="E1109" s="319"/>
      <c r="F1109" s="319"/>
      <c r="G1109" s="319"/>
      <c r="H1109" s="319"/>
      <c r="I1109" s="348"/>
      <c r="J1109" s="348"/>
      <c r="K1109" s="320"/>
      <c r="L1109" s="348"/>
      <c r="M1109" s="319"/>
      <c r="N1109" s="319"/>
      <c r="O1109" s="319"/>
      <c r="P1109" s="349"/>
      <c r="Q1109" s="349"/>
      <c r="R1109" s="359"/>
      <c r="S1109" s="298"/>
      <c r="T1109" s="299"/>
      <c r="U1109" s="299"/>
      <c r="V1109" s="299"/>
      <c r="W1109" s="299"/>
      <c r="X1109" s="299"/>
      <c r="Y1109" s="299"/>
      <c r="Z1109" s="299"/>
      <c r="AA1109" s="299"/>
      <c r="AB1109" s="300"/>
    </row>
    <row r="1110" spans="2:28" customFormat="1" ht="15" customHeight="1" x14ac:dyDescent="0.25">
      <c r="B1110" s="270"/>
      <c r="C1110" s="269"/>
      <c r="D1110" s="319"/>
      <c r="E1110" s="319"/>
      <c r="F1110" s="319"/>
      <c r="G1110" s="319"/>
      <c r="H1110" s="319"/>
      <c r="I1110" s="348"/>
      <c r="J1110" s="348"/>
      <c r="K1110" s="320"/>
      <c r="L1110" s="348"/>
      <c r="M1110" s="319"/>
      <c r="N1110" s="319"/>
      <c r="O1110" s="319"/>
      <c r="P1110" s="349"/>
      <c r="Q1110" s="349"/>
      <c r="R1110" s="359"/>
      <c r="S1110" s="298"/>
      <c r="T1110" s="299"/>
      <c r="U1110" s="299"/>
      <c r="V1110" s="299"/>
      <c r="W1110" s="299"/>
      <c r="X1110" s="299"/>
      <c r="Y1110" s="299"/>
      <c r="Z1110" s="299"/>
      <c r="AA1110" s="299"/>
      <c r="AB1110" s="300"/>
    </row>
    <row r="1111" spans="2:28" customFormat="1" ht="15" customHeight="1" x14ac:dyDescent="0.25">
      <c r="B1111" s="270"/>
      <c r="C1111" s="269"/>
      <c r="D1111" s="319"/>
      <c r="E1111" s="319"/>
      <c r="F1111" s="319"/>
      <c r="G1111" s="319"/>
      <c r="H1111" s="319"/>
      <c r="I1111" s="348"/>
      <c r="J1111" s="348"/>
      <c r="K1111" s="320"/>
      <c r="L1111" s="348"/>
      <c r="M1111" s="319"/>
      <c r="N1111" s="319"/>
      <c r="O1111" s="319"/>
      <c r="P1111" s="349"/>
      <c r="Q1111" s="349"/>
      <c r="R1111" s="359"/>
      <c r="S1111" s="298"/>
      <c r="T1111" s="299"/>
      <c r="U1111" s="299"/>
      <c r="V1111" s="299"/>
      <c r="W1111" s="299"/>
      <c r="X1111" s="299"/>
      <c r="Y1111" s="299"/>
      <c r="Z1111" s="299"/>
      <c r="AA1111" s="299"/>
      <c r="AB1111" s="300"/>
    </row>
    <row r="1112" spans="2:28" customFormat="1" ht="15" customHeight="1" x14ac:dyDescent="0.25">
      <c r="B1112" s="270"/>
      <c r="C1112" s="269"/>
      <c r="D1112" s="319"/>
      <c r="E1112" s="319"/>
      <c r="F1112" s="319"/>
      <c r="G1112" s="319"/>
      <c r="H1112" s="319"/>
      <c r="I1112" s="348"/>
      <c r="J1112" s="348"/>
      <c r="K1112" s="320"/>
      <c r="L1112" s="348"/>
      <c r="M1112" s="319"/>
      <c r="N1112" s="319"/>
      <c r="O1112" s="319"/>
      <c r="P1112" s="349"/>
      <c r="Q1112" s="349"/>
      <c r="R1112" s="359"/>
      <c r="S1112" s="298"/>
      <c r="T1112" s="299"/>
      <c r="U1112" s="299"/>
      <c r="V1112" s="299"/>
      <c r="W1112" s="299"/>
      <c r="X1112" s="299"/>
      <c r="Y1112" s="299"/>
      <c r="Z1112" s="299"/>
      <c r="AA1112" s="299"/>
      <c r="AB1112" s="300"/>
    </row>
    <row r="1113" spans="2:28" customFormat="1" ht="15" customHeight="1" x14ac:dyDescent="0.25">
      <c r="B1113" s="270"/>
      <c r="C1113" s="269"/>
      <c r="D1113" s="319"/>
      <c r="E1113" s="319"/>
      <c r="F1113" s="319"/>
      <c r="G1113" s="319"/>
      <c r="H1113" s="319"/>
      <c r="I1113" s="348"/>
      <c r="J1113" s="348"/>
      <c r="K1113" s="320"/>
      <c r="L1113" s="348"/>
      <c r="M1113" s="319"/>
      <c r="N1113" s="319"/>
      <c r="O1113" s="319"/>
      <c r="P1113" s="349"/>
      <c r="Q1113" s="349"/>
      <c r="R1113" s="359"/>
      <c r="S1113" s="298"/>
      <c r="T1113" s="299"/>
      <c r="U1113" s="299"/>
      <c r="V1113" s="299"/>
      <c r="W1113" s="299"/>
      <c r="X1113" s="299"/>
      <c r="Y1113" s="299"/>
      <c r="Z1113" s="299"/>
      <c r="AA1113" s="299"/>
      <c r="AB1113" s="300"/>
    </row>
    <row r="1114" spans="2:28" customFormat="1" ht="15" customHeight="1" x14ac:dyDescent="0.25">
      <c r="B1114" s="270"/>
      <c r="C1114" s="269"/>
      <c r="D1114" s="319"/>
      <c r="E1114" s="319"/>
      <c r="F1114" s="319"/>
      <c r="G1114" s="319"/>
      <c r="H1114" s="319"/>
      <c r="I1114" s="348"/>
      <c r="J1114" s="348"/>
      <c r="K1114" s="320"/>
      <c r="L1114" s="348"/>
      <c r="M1114" s="319"/>
      <c r="N1114" s="319"/>
      <c r="O1114" s="319"/>
      <c r="P1114" s="349"/>
      <c r="Q1114" s="349"/>
      <c r="R1114" s="359"/>
      <c r="S1114" s="298"/>
      <c r="T1114" s="299"/>
      <c r="U1114" s="299"/>
      <c r="V1114" s="299"/>
      <c r="W1114" s="299"/>
      <c r="X1114" s="299"/>
      <c r="Y1114" s="299"/>
      <c r="Z1114" s="299"/>
      <c r="AA1114" s="299"/>
      <c r="AB1114" s="300"/>
    </row>
    <row r="1115" spans="2:28" customFormat="1" ht="15" customHeight="1" x14ac:dyDescent="0.25">
      <c r="B1115" s="270"/>
      <c r="C1115" s="269"/>
      <c r="D1115" s="319"/>
      <c r="E1115" s="319"/>
      <c r="F1115" s="319"/>
      <c r="G1115" s="319"/>
      <c r="H1115" s="319"/>
      <c r="I1115" s="348"/>
      <c r="J1115" s="348"/>
      <c r="K1115" s="320"/>
      <c r="L1115" s="348"/>
      <c r="M1115" s="319"/>
      <c r="N1115" s="319"/>
      <c r="O1115" s="319"/>
      <c r="P1115" s="349"/>
      <c r="Q1115" s="349"/>
      <c r="R1115" s="359"/>
      <c r="S1115" s="298"/>
      <c r="T1115" s="299"/>
      <c r="U1115" s="299"/>
      <c r="V1115" s="299"/>
      <c r="W1115" s="299"/>
      <c r="X1115" s="299"/>
      <c r="Y1115" s="299"/>
      <c r="Z1115" s="299"/>
      <c r="AA1115" s="299"/>
      <c r="AB1115" s="300"/>
    </row>
    <row r="1116" spans="2:28" customFormat="1" ht="15" customHeight="1" x14ac:dyDescent="0.25">
      <c r="B1116" s="270"/>
      <c r="C1116" s="269"/>
      <c r="D1116" s="319"/>
      <c r="E1116" s="319"/>
      <c r="F1116" s="319"/>
      <c r="G1116" s="319"/>
      <c r="H1116" s="319"/>
      <c r="I1116" s="348"/>
      <c r="J1116" s="348"/>
      <c r="K1116" s="320"/>
      <c r="L1116" s="348"/>
      <c r="M1116" s="319"/>
      <c r="N1116" s="319"/>
      <c r="O1116" s="319"/>
      <c r="P1116" s="349"/>
      <c r="Q1116" s="349"/>
      <c r="R1116" s="359"/>
      <c r="S1116" s="298"/>
      <c r="T1116" s="299"/>
      <c r="U1116" s="299"/>
      <c r="V1116" s="299"/>
      <c r="W1116" s="299"/>
      <c r="X1116" s="299"/>
      <c r="Y1116" s="299"/>
      <c r="Z1116" s="299"/>
      <c r="AA1116" s="299"/>
      <c r="AB1116" s="300"/>
    </row>
    <row r="1117" spans="2:28" customFormat="1" ht="15" customHeight="1" x14ac:dyDescent="0.25">
      <c r="B1117" s="270"/>
      <c r="C1117" s="269"/>
      <c r="D1117" s="319"/>
      <c r="E1117" s="319"/>
      <c r="F1117" s="319"/>
      <c r="G1117" s="319"/>
      <c r="H1117" s="319"/>
      <c r="I1117" s="348"/>
      <c r="J1117" s="348"/>
      <c r="K1117" s="320"/>
      <c r="L1117" s="348"/>
      <c r="M1117" s="319"/>
      <c r="N1117" s="319"/>
      <c r="O1117" s="319"/>
      <c r="P1117" s="349"/>
      <c r="Q1117" s="349"/>
      <c r="R1117" s="359"/>
      <c r="S1117" s="298"/>
      <c r="T1117" s="299"/>
      <c r="U1117" s="299"/>
      <c r="V1117" s="299"/>
      <c r="W1117" s="299"/>
      <c r="X1117" s="299"/>
      <c r="Y1117" s="299"/>
      <c r="Z1117" s="299"/>
      <c r="AA1117" s="299"/>
      <c r="AB1117" s="300"/>
    </row>
    <row r="1118" spans="2:28" customFormat="1" ht="15" customHeight="1" x14ac:dyDescent="0.25">
      <c r="B1118" s="270"/>
      <c r="C1118" s="269"/>
      <c r="D1118" s="319"/>
      <c r="E1118" s="319"/>
      <c r="F1118" s="319"/>
      <c r="G1118" s="319"/>
      <c r="H1118" s="319"/>
      <c r="I1118" s="348"/>
      <c r="J1118" s="348"/>
      <c r="K1118" s="320"/>
      <c r="L1118" s="348"/>
      <c r="M1118" s="319"/>
      <c r="N1118" s="319"/>
      <c r="O1118" s="319"/>
      <c r="P1118" s="349"/>
      <c r="Q1118" s="349"/>
      <c r="R1118" s="359"/>
      <c r="S1118" s="298"/>
      <c r="T1118" s="299"/>
      <c r="U1118" s="299"/>
      <c r="V1118" s="299"/>
      <c r="W1118" s="299"/>
      <c r="X1118" s="299"/>
      <c r="Y1118" s="299"/>
      <c r="Z1118" s="299"/>
      <c r="AA1118" s="299"/>
      <c r="AB1118" s="300"/>
    </row>
    <row r="1119" spans="2:28" customFormat="1" ht="15" customHeight="1" x14ac:dyDescent="0.25">
      <c r="B1119" s="270"/>
      <c r="C1119" s="269"/>
      <c r="D1119" s="319"/>
      <c r="E1119" s="319"/>
      <c r="F1119" s="319"/>
      <c r="G1119" s="319"/>
      <c r="H1119" s="319"/>
      <c r="I1119" s="348"/>
      <c r="J1119" s="348"/>
      <c r="K1119" s="320"/>
      <c r="L1119" s="348"/>
      <c r="M1119" s="319"/>
      <c r="N1119" s="319"/>
      <c r="O1119" s="319"/>
      <c r="P1119" s="349"/>
      <c r="Q1119" s="349"/>
      <c r="R1119" s="359"/>
      <c r="S1119" s="298"/>
      <c r="T1119" s="299"/>
      <c r="U1119" s="299"/>
      <c r="V1119" s="299"/>
      <c r="W1119" s="299"/>
      <c r="X1119" s="299"/>
      <c r="Y1119" s="299"/>
      <c r="Z1119" s="299"/>
      <c r="AA1119" s="299"/>
      <c r="AB1119" s="300"/>
    </row>
    <row r="1120" spans="2:28" customFormat="1" ht="15" customHeight="1" x14ac:dyDescent="0.25">
      <c r="B1120" s="270"/>
      <c r="C1120" s="269"/>
      <c r="D1120" s="319"/>
      <c r="E1120" s="319"/>
      <c r="F1120" s="319"/>
      <c r="G1120" s="319"/>
      <c r="H1120" s="319"/>
      <c r="I1120" s="348"/>
      <c r="J1120" s="348"/>
      <c r="K1120" s="320"/>
      <c r="L1120" s="348"/>
      <c r="M1120" s="319"/>
      <c r="N1120" s="319"/>
      <c r="O1120" s="319"/>
      <c r="P1120" s="349"/>
      <c r="Q1120" s="349"/>
      <c r="R1120" s="359"/>
      <c r="S1120" s="298"/>
      <c r="T1120" s="299"/>
      <c r="U1120" s="299"/>
      <c r="V1120" s="299"/>
      <c r="W1120" s="299"/>
      <c r="X1120" s="299"/>
      <c r="Y1120" s="299"/>
      <c r="Z1120" s="299"/>
      <c r="AA1120" s="299"/>
      <c r="AB1120" s="300"/>
    </row>
    <row r="1121" spans="2:28" customFormat="1" ht="15" customHeight="1" x14ac:dyDescent="0.25">
      <c r="B1121" s="270"/>
      <c r="C1121" s="269"/>
      <c r="D1121" s="319"/>
      <c r="E1121" s="319"/>
      <c r="F1121" s="319"/>
      <c r="G1121" s="319"/>
      <c r="H1121" s="319"/>
      <c r="I1121" s="348"/>
      <c r="J1121" s="348"/>
      <c r="K1121" s="320"/>
      <c r="L1121" s="348"/>
      <c r="M1121" s="319"/>
      <c r="N1121" s="319"/>
      <c r="O1121" s="319"/>
      <c r="P1121" s="349"/>
      <c r="Q1121" s="349"/>
      <c r="R1121" s="359"/>
      <c r="S1121" s="298"/>
      <c r="T1121" s="299"/>
      <c r="U1121" s="299"/>
      <c r="V1121" s="299"/>
      <c r="W1121" s="299"/>
      <c r="X1121" s="299"/>
      <c r="Y1121" s="299"/>
      <c r="Z1121" s="299"/>
      <c r="AA1121" s="299"/>
      <c r="AB1121" s="300"/>
    </row>
    <row r="1122" spans="2:28" customFormat="1" ht="15" customHeight="1" x14ac:dyDescent="0.25">
      <c r="B1122" s="270"/>
      <c r="C1122" s="269"/>
      <c r="D1122" s="319"/>
      <c r="E1122" s="319"/>
      <c r="F1122" s="319"/>
      <c r="G1122" s="319"/>
      <c r="H1122" s="319"/>
      <c r="I1122" s="348"/>
      <c r="J1122" s="348"/>
      <c r="K1122" s="320"/>
      <c r="L1122" s="348"/>
      <c r="M1122" s="319"/>
      <c r="N1122" s="319"/>
      <c r="O1122" s="319"/>
      <c r="P1122" s="349"/>
      <c r="Q1122" s="349"/>
      <c r="R1122" s="359"/>
      <c r="S1122" s="298"/>
      <c r="T1122" s="299"/>
      <c r="U1122" s="299"/>
      <c r="V1122" s="299"/>
      <c r="W1122" s="299"/>
      <c r="X1122" s="299"/>
      <c r="Y1122" s="299"/>
      <c r="Z1122" s="299"/>
      <c r="AA1122" s="299"/>
      <c r="AB1122" s="300"/>
    </row>
    <row r="1123" spans="2:28" customFormat="1" ht="15" customHeight="1" x14ac:dyDescent="0.25">
      <c r="B1123" s="270"/>
      <c r="C1123" s="269"/>
      <c r="D1123" s="319"/>
      <c r="E1123" s="319"/>
      <c r="F1123" s="319"/>
      <c r="G1123" s="319"/>
      <c r="H1123" s="319"/>
      <c r="I1123" s="348"/>
      <c r="J1123" s="348"/>
      <c r="K1123" s="320"/>
      <c r="L1123" s="348"/>
      <c r="M1123" s="319"/>
      <c r="N1123" s="319"/>
      <c r="O1123" s="319"/>
      <c r="P1123" s="349"/>
      <c r="Q1123" s="349"/>
      <c r="R1123" s="359"/>
      <c r="S1123" s="298"/>
      <c r="T1123" s="299"/>
      <c r="U1123" s="299"/>
      <c r="V1123" s="299"/>
      <c r="W1123" s="299"/>
      <c r="X1123" s="299"/>
      <c r="Y1123" s="299"/>
      <c r="Z1123" s="299"/>
      <c r="AA1123" s="299"/>
      <c r="AB1123" s="300"/>
    </row>
    <row r="1124" spans="2:28" customFormat="1" ht="15" customHeight="1" x14ac:dyDescent="0.25">
      <c r="B1124" s="270"/>
      <c r="C1124" s="269"/>
      <c r="D1124" s="319"/>
      <c r="E1124" s="319"/>
      <c r="F1124" s="319"/>
      <c r="G1124" s="319"/>
      <c r="H1124" s="319"/>
      <c r="I1124" s="348"/>
      <c r="J1124" s="348"/>
      <c r="K1124" s="320"/>
      <c r="L1124" s="348"/>
      <c r="M1124" s="319"/>
      <c r="N1124" s="319"/>
      <c r="O1124" s="319"/>
      <c r="P1124" s="349"/>
      <c r="Q1124" s="349"/>
      <c r="R1124" s="359"/>
      <c r="S1124" s="298"/>
      <c r="T1124" s="299"/>
      <c r="U1124" s="299"/>
      <c r="V1124" s="299"/>
      <c r="W1124" s="299"/>
      <c r="X1124" s="299"/>
      <c r="Y1124" s="299"/>
      <c r="Z1124" s="299"/>
      <c r="AA1124" s="299"/>
      <c r="AB1124" s="300"/>
    </row>
    <row r="1125" spans="2:28" customFormat="1" ht="15" customHeight="1" x14ac:dyDescent="0.25">
      <c r="B1125" s="270"/>
      <c r="C1125" s="269"/>
      <c r="D1125" s="319"/>
      <c r="E1125" s="319"/>
      <c r="F1125" s="319"/>
      <c r="G1125" s="319"/>
      <c r="H1125" s="319"/>
      <c r="I1125" s="348"/>
      <c r="J1125" s="348"/>
      <c r="K1125" s="320"/>
      <c r="L1125" s="348"/>
      <c r="M1125" s="319"/>
      <c r="N1125" s="319"/>
      <c r="O1125" s="319"/>
      <c r="P1125" s="349"/>
      <c r="Q1125" s="349"/>
      <c r="R1125" s="359"/>
      <c r="S1125" s="298"/>
      <c r="T1125" s="299"/>
      <c r="U1125" s="299"/>
      <c r="V1125" s="299"/>
      <c r="W1125" s="299"/>
      <c r="X1125" s="299"/>
      <c r="Y1125" s="299"/>
      <c r="Z1125" s="299"/>
      <c r="AA1125" s="299"/>
      <c r="AB1125" s="300"/>
    </row>
    <row r="1126" spans="2:28" customFormat="1" ht="15" customHeight="1" x14ac:dyDescent="0.25">
      <c r="B1126" s="270"/>
      <c r="C1126" s="269"/>
      <c r="D1126" s="319"/>
      <c r="E1126" s="319"/>
      <c r="F1126" s="319"/>
      <c r="G1126" s="319"/>
      <c r="H1126" s="319"/>
      <c r="I1126" s="348"/>
      <c r="J1126" s="348"/>
      <c r="K1126" s="320"/>
      <c r="L1126" s="348"/>
      <c r="M1126" s="319"/>
      <c r="N1126" s="319"/>
      <c r="O1126" s="319"/>
      <c r="P1126" s="349"/>
      <c r="Q1126" s="349"/>
      <c r="R1126" s="359"/>
      <c r="S1126" s="298"/>
      <c r="T1126" s="299"/>
      <c r="U1126" s="299"/>
      <c r="V1126" s="299"/>
      <c r="W1126" s="299"/>
      <c r="X1126" s="299"/>
      <c r="Y1126" s="299"/>
      <c r="Z1126" s="299"/>
      <c r="AA1126" s="299"/>
      <c r="AB1126" s="300"/>
    </row>
    <row r="1127" spans="2:28" customFormat="1" ht="15" customHeight="1" x14ac:dyDescent="0.25">
      <c r="B1127" s="270"/>
      <c r="C1127" s="269"/>
      <c r="D1127" s="319"/>
      <c r="E1127" s="319"/>
      <c r="F1127" s="319"/>
      <c r="G1127" s="319"/>
      <c r="H1127" s="319"/>
      <c r="I1127" s="348"/>
      <c r="J1127" s="348"/>
      <c r="K1127" s="320"/>
      <c r="L1127" s="348"/>
      <c r="M1127" s="319"/>
      <c r="N1127" s="319"/>
      <c r="O1127" s="319"/>
      <c r="P1127" s="349"/>
      <c r="Q1127" s="349"/>
      <c r="R1127" s="359"/>
      <c r="S1127" s="298"/>
      <c r="T1127" s="299"/>
      <c r="U1127" s="299"/>
      <c r="V1127" s="299"/>
      <c r="W1127" s="299"/>
      <c r="X1127" s="299"/>
      <c r="Y1127" s="299"/>
      <c r="Z1127" s="299"/>
      <c r="AA1127" s="299"/>
      <c r="AB1127" s="300"/>
    </row>
    <row r="1128" spans="2:28" customFormat="1" ht="15" customHeight="1" x14ac:dyDescent="0.25">
      <c r="B1128" s="270"/>
      <c r="C1128" s="269"/>
      <c r="D1128" s="319"/>
      <c r="E1128" s="319"/>
      <c r="F1128" s="319"/>
      <c r="G1128" s="319"/>
      <c r="H1128" s="319"/>
      <c r="I1128" s="348"/>
      <c r="J1128" s="348"/>
      <c r="K1128" s="320"/>
      <c r="L1128" s="348"/>
      <c r="M1128" s="319"/>
      <c r="N1128" s="319"/>
      <c r="O1128" s="319"/>
      <c r="P1128" s="349"/>
      <c r="Q1128" s="349"/>
      <c r="R1128" s="359"/>
      <c r="S1128" s="298"/>
      <c r="T1128" s="299"/>
      <c r="U1128" s="299"/>
      <c r="V1128" s="299"/>
      <c r="W1128" s="299"/>
      <c r="X1128" s="299"/>
      <c r="Y1128" s="299"/>
      <c r="Z1128" s="299"/>
      <c r="AA1128" s="299"/>
      <c r="AB1128" s="300"/>
    </row>
    <row r="1129" spans="2:28" customFormat="1" ht="15" customHeight="1" x14ac:dyDescent="0.25">
      <c r="B1129" s="270"/>
      <c r="C1129" s="269"/>
      <c r="D1129" s="319"/>
      <c r="E1129" s="319"/>
      <c r="F1129" s="319"/>
      <c r="G1129" s="319"/>
      <c r="H1129" s="319"/>
      <c r="I1129" s="348"/>
      <c r="J1129" s="348"/>
      <c r="K1129" s="320"/>
      <c r="L1129" s="348"/>
      <c r="M1129" s="319"/>
      <c r="N1129" s="319"/>
      <c r="O1129" s="319"/>
      <c r="P1129" s="349"/>
      <c r="Q1129" s="349"/>
      <c r="R1129" s="359"/>
      <c r="S1129" s="298"/>
      <c r="T1129" s="299"/>
      <c r="U1129" s="299"/>
      <c r="V1129" s="299"/>
      <c r="W1129" s="299"/>
      <c r="X1129" s="299"/>
      <c r="Y1129" s="299"/>
      <c r="Z1129" s="299"/>
      <c r="AA1129" s="299"/>
      <c r="AB1129" s="300"/>
    </row>
    <row r="1130" spans="2:28" customFormat="1" ht="15" customHeight="1" x14ac:dyDescent="0.25">
      <c r="B1130" s="270"/>
      <c r="C1130" s="269"/>
      <c r="D1130" s="319"/>
      <c r="E1130" s="319"/>
      <c r="F1130" s="319"/>
      <c r="G1130" s="319"/>
      <c r="H1130" s="319"/>
      <c r="I1130" s="348"/>
      <c r="J1130" s="348"/>
      <c r="K1130" s="320"/>
      <c r="L1130" s="348"/>
      <c r="M1130" s="319"/>
      <c r="N1130" s="319"/>
      <c r="O1130" s="319"/>
      <c r="P1130" s="349"/>
      <c r="Q1130" s="349"/>
      <c r="R1130" s="359"/>
      <c r="S1130" s="298"/>
      <c r="T1130" s="299"/>
      <c r="U1130" s="299"/>
      <c r="V1130" s="299"/>
      <c r="W1130" s="299"/>
      <c r="X1130" s="299"/>
      <c r="Y1130" s="299"/>
      <c r="Z1130" s="299"/>
      <c r="AA1130" s="299"/>
      <c r="AB1130" s="300"/>
    </row>
    <row r="1131" spans="2:28" customFormat="1" ht="15" customHeight="1" x14ac:dyDescent="0.25">
      <c r="B1131" s="270"/>
      <c r="C1131" s="269"/>
      <c r="D1131" s="319"/>
      <c r="E1131" s="319"/>
      <c r="F1131" s="319"/>
      <c r="G1131" s="319"/>
      <c r="H1131" s="319"/>
      <c r="I1131" s="348"/>
      <c r="J1131" s="348"/>
      <c r="K1131" s="320"/>
      <c r="L1131" s="348"/>
      <c r="M1131" s="319"/>
      <c r="N1131" s="319"/>
      <c r="O1131" s="319"/>
      <c r="P1131" s="349"/>
      <c r="Q1131" s="349"/>
      <c r="R1131" s="359"/>
      <c r="S1131" s="298"/>
      <c r="T1131" s="299"/>
      <c r="U1131" s="299"/>
      <c r="V1131" s="299"/>
      <c r="W1131" s="299"/>
      <c r="X1131" s="299"/>
      <c r="Y1131" s="299"/>
      <c r="Z1131" s="299"/>
      <c r="AA1131" s="299"/>
      <c r="AB1131" s="300"/>
    </row>
    <row r="1132" spans="2:28" customFormat="1" ht="15" customHeight="1" x14ac:dyDescent="0.25">
      <c r="B1132" s="270"/>
      <c r="C1132" s="269"/>
      <c r="D1132" s="319"/>
      <c r="E1132" s="319"/>
      <c r="F1132" s="319"/>
      <c r="G1132" s="319"/>
      <c r="H1132" s="319"/>
      <c r="I1132" s="348"/>
      <c r="J1132" s="348"/>
      <c r="K1132" s="320"/>
      <c r="L1132" s="348"/>
      <c r="M1132" s="319"/>
      <c r="N1132" s="319"/>
      <c r="O1132" s="319"/>
      <c r="P1132" s="349"/>
      <c r="Q1132" s="349"/>
      <c r="R1132" s="359"/>
      <c r="S1132" s="298"/>
      <c r="T1132" s="299"/>
      <c r="U1132" s="299"/>
      <c r="V1132" s="299"/>
      <c r="W1132" s="299"/>
      <c r="X1132" s="299"/>
      <c r="Y1132" s="299"/>
      <c r="Z1132" s="299"/>
      <c r="AA1132" s="299"/>
      <c r="AB1132" s="300"/>
    </row>
    <row r="1133" spans="2:28" customFormat="1" ht="15" customHeight="1" x14ac:dyDescent="0.25">
      <c r="B1133" s="270"/>
      <c r="C1133" s="269"/>
      <c r="D1133" s="319"/>
      <c r="E1133" s="319"/>
      <c r="F1133" s="319"/>
      <c r="G1133" s="319"/>
      <c r="H1133" s="319"/>
      <c r="I1133" s="348"/>
      <c r="J1133" s="348"/>
      <c r="K1133" s="320"/>
      <c r="L1133" s="348"/>
      <c r="M1133" s="319"/>
      <c r="N1133" s="319"/>
      <c r="O1133" s="319"/>
      <c r="P1133" s="349"/>
      <c r="Q1133" s="349"/>
      <c r="R1133" s="359"/>
      <c r="S1133" s="298"/>
      <c r="T1133" s="299"/>
      <c r="U1133" s="299"/>
      <c r="V1133" s="299"/>
      <c r="W1133" s="299"/>
      <c r="X1133" s="299"/>
      <c r="Y1133" s="299"/>
      <c r="Z1133" s="299"/>
      <c r="AA1133" s="299"/>
      <c r="AB1133" s="300"/>
    </row>
    <row r="1134" spans="2:28" customFormat="1" ht="15" customHeight="1" x14ac:dyDescent="0.25">
      <c r="B1134" s="270"/>
      <c r="C1134" s="269"/>
      <c r="D1134" s="319"/>
      <c r="E1134" s="319"/>
      <c r="F1134" s="319"/>
      <c r="G1134" s="319"/>
      <c r="H1134" s="319"/>
      <c r="I1134" s="348"/>
      <c r="J1134" s="348"/>
      <c r="K1134" s="320"/>
      <c r="L1134" s="348"/>
      <c r="M1134" s="319"/>
      <c r="N1134" s="319"/>
      <c r="O1134" s="319"/>
      <c r="P1134" s="349"/>
      <c r="Q1134" s="349"/>
      <c r="R1134" s="359"/>
      <c r="S1134" s="298"/>
      <c r="T1134" s="299"/>
      <c r="U1134" s="299"/>
      <c r="V1134" s="299"/>
      <c r="W1134" s="299"/>
      <c r="X1134" s="299"/>
      <c r="Y1134" s="299"/>
      <c r="Z1134" s="299"/>
      <c r="AA1134" s="299"/>
      <c r="AB1134" s="300"/>
    </row>
    <row r="1135" spans="2:28" customFormat="1" ht="15" customHeight="1" x14ac:dyDescent="0.25">
      <c r="B1135" s="270"/>
      <c r="C1135" s="269"/>
      <c r="D1135" s="319"/>
      <c r="E1135" s="319"/>
      <c r="F1135" s="319"/>
      <c r="G1135" s="319"/>
      <c r="H1135" s="319"/>
      <c r="I1135" s="348"/>
      <c r="J1135" s="348"/>
      <c r="K1135" s="320"/>
      <c r="L1135" s="348"/>
      <c r="M1135" s="319"/>
      <c r="N1135" s="319"/>
      <c r="O1135" s="319"/>
      <c r="P1135" s="349"/>
      <c r="Q1135" s="349"/>
      <c r="R1135" s="359"/>
      <c r="S1135" s="298"/>
      <c r="T1135" s="299"/>
      <c r="U1135" s="299"/>
      <c r="V1135" s="299"/>
      <c r="W1135" s="299"/>
      <c r="X1135" s="299"/>
      <c r="Y1135" s="299"/>
      <c r="Z1135" s="299"/>
      <c r="AA1135" s="299"/>
      <c r="AB1135" s="300"/>
    </row>
    <row r="1136" spans="2:28" customFormat="1" ht="15" customHeight="1" x14ac:dyDescent="0.25">
      <c r="B1136" s="270"/>
      <c r="C1136" s="269"/>
      <c r="D1136" s="319"/>
      <c r="E1136" s="319"/>
      <c r="F1136" s="319"/>
      <c r="G1136" s="319"/>
      <c r="H1136" s="319"/>
      <c r="I1136" s="348"/>
      <c r="J1136" s="348"/>
      <c r="K1136" s="320"/>
      <c r="L1136" s="348"/>
      <c r="M1136" s="319"/>
      <c r="N1136" s="319"/>
      <c r="O1136" s="319"/>
      <c r="P1136" s="349"/>
      <c r="Q1136" s="349"/>
      <c r="R1136" s="359"/>
      <c r="S1136" s="298"/>
      <c r="T1136" s="299"/>
      <c r="U1136" s="299"/>
      <c r="V1136" s="299"/>
      <c r="W1136" s="299"/>
      <c r="X1136" s="299"/>
      <c r="Y1136" s="299"/>
      <c r="Z1136" s="299"/>
      <c r="AA1136" s="299"/>
      <c r="AB1136" s="300"/>
    </row>
    <row r="1137" spans="2:28" customFormat="1" ht="15" customHeight="1" x14ac:dyDescent="0.25">
      <c r="B1137" s="270"/>
      <c r="C1137" s="269"/>
      <c r="D1137" s="319"/>
      <c r="E1137" s="319"/>
      <c r="F1137" s="319"/>
      <c r="G1137" s="319"/>
      <c r="H1137" s="319"/>
      <c r="I1137" s="348"/>
      <c r="J1137" s="348"/>
      <c r="K1137" s="320"/>
      <c r="L1137" s="348"/>
      <c r="M1137" s="319"/>
      <c r="N1137" s="319"/>
      <c r="O1137" s="319"/>
      <c r="P1137" s="349"/>
      <c r="Q1137" s="349"/>
      <c r="R1137" s="359"/>
      <c r="S1137" s="298"/>
      <c r="T1137" s="299"/>
      <c r="U1137" s="299"/>
      <c r="V1137" s="299"/>
      <c r="W1137" s="299"/>
      <c r="X1137" s="299"/>
      <c r="Y1137" s="299"/>
      <c r="Z1137" s="299"/>
      <c r="AA1137" s="299"/>
      <c r="AB1137" s="300"/>
    </row>
    <row r="1138" spans="2:28" customFormat="1" ht="15" customHeight="1" x14ac:dyDescent="0.25">
      <c r="B1138" s="270"/>
      <c r="C1138" s="269"/>
      <c r="D1138" s="319"/>
      <c r="E1138" s="319"/>
      <c r="F1138" s="319"/>
      <c r="G1138" s="319"/>
      <c r="H1138" s="319"/>
      <c r="I1138" s="348"/>
      <c r="J1138" s="348"/>
      <c r="K1138" s="320"/>
      <c r="L1138" s="348"/>
      <c r="M1138" s="319"/>
      <c r="N1138" s="319"/>
      <c r="O1138" s="319"/>
      <c r="P1138" s="349"/>
      <c r="Q1138" s="349"/>
      <c r="R1138" s="359"/>
      <c r="S1138" s="298"/>
      <c r="T1138" s="299"/>
      <c r="U1138" s="299"/>
      <c r="V1138" s="299"/>
      <c r="W1138" s="299"/>
      <c r="X1138" s="299"/>
      <c r="Y1138" s="299"/>
      <c r="Z1138" s="299"/>
      <c r="AA1138" s="299"/>
      <c r="AB1138" s="300"/>
    </row>
    <row r="1139" spans="2:28" customFormat="1" ht="15" customHeight="1" x14ac:dyDescent="0.25">
      <c r="B1139" s="270"/>
      <c r="C1139" s="269"/>
      <c r="D1139" s="319"/>
      <c r="E1139" s="319"/>
      <c r="F1139" s="319"/>
      <c r="G1139" s="319"/>
      <c r="H1139" s="319"/>
      <c r="I1139" s="348"/>
      <c r="J1139" s="348"/>
      <c r="K1139" s="320"/>
      <c r="L1139" s="348"/>
      <c r="M1139" s="319"/>
      <c r="N1139" s="319"/>
      <c r="O1139" s="319"/>
      <c r="P1139" s="349"/>
      <c r="Q1139" s="349"/>
      <c r="R1139" s="359"/>
      <c r="S1139" s="298"/>
      <c r="T1139" s="299"/>
      <c r="U1139" s="299"/>
      <c r="V1139" s="299"/>
      <c r="W1139" s="299"/>
      <c r="X1139" s="299"/>
      <c r="Y1139" s="299"/>
      <c r="Z1139" s="299"/>
      <c r="AA1139" s="299"/>
      <c r="AB1139" s="300"/>
    </row>
    <row r="1140" spans="2:28" customFormat="1" ht="15" customHeight="1" x14ac:dyDescent="0.25">
      <c r="B1140" s="270"/>
      <c r="C1140" s="269"/>
      <c r="D1140" s="319"/>
      <c r="E1140" s="319"/>
      <c r="F1140" s="319"/>
      <c r="G1140" s="319"/>
      <c r="H1140" s="319"/>
      <c r="I1140" s="348"/>
      <c r="J1140" s="348"/>
      <c r="K1140" s="320"/>
      <c r="L1140" s="348"/>
      <c r="M1140" s="319"/>
      <c r="N1140" s="319"/>
      <c r="O1140" s="319"/>
      <c r="P1140" s="349"/>
      <c r="Q1140" s="349"/>
      <c r="R1140" s="359"/>
      <c r="S1140" s="298"/>
      <c r="T1140" s="299"/>
      <c r="U1140" s="299"/>
      <c r="V1140" s="299"/>
      <c r="W1140" s="299"/>
      <c r="X1140" s="299"/>
      <c r="Y1140" s="299"/>
      <c r="Z1140" s="299"/>
      <c r="AA1140" s="299"/>
      <c r="AB1140" s="300"/>
    </row>
    <row r="1141" spans="2:28" customFormat="1" ht="15" customHeight="1" x14ac:dyDescent="0.25">
      <c r="B1141" s="270"/>
      <c r="C1141" s="269"/>
      <c r="D1141" s="319"/>
      <c r="E1141" s="319"/>
      <c r="F1141" s="319"/>
      <c r="G1141" s="319"/>
      <c r="H1141" s="319"/>
      <c r="I1141" s="348"/>
      <c r="J1141" s="348"/>
      <c r="K1141" s="320"/>
      <c r="L1141" s="348"/>
      <c r="M1141" s="319"/>
      <c r="N1141" s="319"/>
      <c r="O1141" s="319"/>
      <c r="P1141" s="349"/>
      <c r="Q1141" s="349"/>
      <c r="R1141" s="359"/>
      <c r="S1141" s="298"/>
      <c r="T1141" s="299"/>
      <c r="U1141" s="299"/>
      <c r="V1141" s="299"/>
      <c r="W1141" s="299"/>
      <c r="X1141" s="299"/>
      <c r="Y1141" s="299"/>
      <c r="Z1141" s="299"/>
      <c r="AA1141" s="299"/>
      <c r="AB1141" s="300"/>
    </row>
    <row r="1142" spans="2:28" customFormat="1" ht="15" customHeight="1" x14ac:dyDescent="0.25">
      <c r="B1142" s="270"/>
      <c r="C1142" s="269"/>
      <c r="D1142" s="319"/>
      <c r="E1142" s="319"/>
      <c r="F1142" s="319"/>
      <c r="G1142" s="319"/>
      <c r="H1142" s="319"/>
      <c r="I1142" s="348"/>
      <c r="J1142" s="348"/>
      <c r="K1142" s="320"/>
      <c r="L1142" s="348"/>
      <c r="M1142" s="319"/>
      <c r="N1142" s="319"/>
      <c r="O1142" s="319"/>
      <c r="P1142" s="349"/>
      <c r="Q1142" s="349"/>
      <c r="R1142" s="359"/>
      <c r="S1142" s="298"/>
      <c r="T1142" s="299"/>
      <c r="U1142" s="299"/>
      <c r="V1142" s="299"/>
      <c r="W1142" s="299"/>
      <c r="X1142" s="299"/>
      <c r="Y1142" s="299"/>
      <c r="Z1142" s="299"/>
      <c r="AA1142" s="299"/>
      <c r="AB1142" s="300"/>
    </row>
    <row r="1143" spans="2:28" customFormat="1" ht="15" customHeight="1" x14ac:dyDescent="0.25">
      <c r="B1143" s="270"/>
      <c r="C1143" s="269"/>
      <c r="D1143" s="319"/>
      <c r="E1143" s="319"/>
      <c r="F1143" s="319"/>
      <c r="G1143" s="319"/>
      <c r="H1143" s="319"/>
      <c r="I1143" s="348"/>
      <c r="J1143" s="348"/>
      <c r="K1143" s="320"/>
      <c r="L1143" s="348"/>
      <c r="M1143" s="319"/>
      <c r="N1143" s="319"/>
      <c r="O1143" s="319"/>
      <c r="P1143" s="349"/>
      <c r="Q1143" s="349"/>
      <c r="R1143" s="359"/>
      <c r="S1143" s="298"/>
      <c r="T1143" s="299"/>
      <c r="U1143" s="299"/>
      <c r="V1143" s="299"/>
      <c r="W1143" s="299"/>
      <c r="X1143" s="299"/>
      <c r="Y1143" s="299"/>
      <c r="Z1143" s="299"/>
      <c r="AA1143" s="299"/>
      <c r="AB1143" s="300"/>
    </row>
    <row r="1144" spans="2:28" customFormat="1" ht="15" customHeight="1" x14ac:dyDescent="0.25">
      <c r="B1144" s="270"/>
      <c r="C1144" s="269"/>
      <c r="D1144" s="319"/>
      <c r="E1144" s="319"/>
      <c r="F1144" s="319"/>
      <c r="G1144" s="319"/>
      <c r="H1144" s="319"/>
      <c r="I1144" s="348"/>
      <c r="J1144" s="348"/>
      <c r="K1144" s="320"/>
      <c r="L1144" s="348"/>
      <c r="M1144" s="319"/>
      <c r="N1144" s="319"/>
      <c r="O1144" s="319"/>
      <c r="P1144" s="349"/>
      <c r="Q1144" s="349"/>
      <c r="R1144" s="359"/>
      <c r="S1144" s="298"/>
      <c r="T1144" s="299"/>
      <c r="U1144" s="299"/>
      <c r="V1144" s="299"/>
      <c r="W1144" s="299"/>
      <c r="X1144" s="299"/>
      <c r="Y1144" s="299"/>
      <c r="Z1144" s="299"/>
      <c r="AA1144" s="299"/>
      <c r="AB1144" s="300"/>
    </row>
    <row r="1145" spans="2:28" customFormat="1" ht="15" customHeight="1" x14ac:dyDescent="0.25">
      <c r="B1145" s="270"/>
      <c r="C1145" s="269"/>
      <c r="D1145" s="319"/>
      <c r="E1145" s="319"/>
      <c r="F1145" s="319"/>
      <c r="G1145" s="319"/>
      <c r="H1145" s="319"/>
      <c r="I1145" s="348"/>
      <c r="J1145" s="348"/>
      <c r="K1145" s="320"/>
      <c r="L1145" s="348"/>
      <c r="M1145" s="319"/>
      <c r="N1145" s="319"/>
      <c r="O1145" s="319"/>
      <c r="P1145" s="349"/>
      <c r="Q1145" s="349"/>
      <c r="R1145" s="359"/>
      <c r="S1145" s="298"/>
      <c r="T1145" s="299"/>
      <c r="U1145" s="299"/>
      <c r="V1145" s="299"/>
      <c r="W1145" s="299"/>
      <c r="X1145" s="299"/>
      <c r="Y1145" s="299"/>
      <c r="Z1145" s="299"/>
      <c r="AA1145" s="299"/>
      <c r="AB1145" s="300"/>
    </row>
    <row r="1146" spans="2:28" customFormat="1" ht="15" customHeight="1" x14ac:dyDescent="0.25">
      <c r="B1146" s="270"/>
      <c r="C1146" s="269"/>
      <c r="D1146" s="319"/>
      <c r="E1146" s="319"/>
      <c r="F1146" s="319"/>
      <c r="G1146" s="319"/>
      <c r="H1146" s="319"/>
      <c r="I1146" s="348"/>
      <c r="J1146" s="348"/>
      <c r="K1146" s="320"/>
      <c r="L1146" s="348"/>
      <c r="M1146" s="319"/>
      <c r="N1146" s="319"/>
      <c r="O1146" s="319"/>
      <c r="P1146" s="349"/>
      <c r="Q1146" s="349"/>
      <c r="R1146" s="359"/>
      <c r="S1146" s="298"/>
      <c r="T1146" s="299"/>
      <c r="U1146" s="299"/>
      <c r="V1146" s="299"/>
      <c r="W1146" s="299"/>
      <c r="X1146" s="299"/>
      <c r="Y1146" s="299"/>
      <c r="Z1146" s="299"/>
      <c r="AA1146" s="299"/>
      <c r="AB1146" s="300"/>
    </row>
    <row r="1147" spans="2:28" customFormat="1" ht="15" customHeight="1" x14ac:dyDescent="0.25">
      <c r="B1147" s="270"/>
      <c r="C1147" s="269"/>
      <c r="D1147" s="319"/>
      <c r="E1147" s="319"/>
      <c r="F1147" s="319"/>
      <c r="G1147" s="319"/>
      <c r="H1147" s="319"/>
      <c r="I1147" s="348"/>
      <c r="J1147" s="348"/>
      <c r="K1147" s="320"/>
      <c r="L1147" s="348"/>
      <c r="M1147" s="319"/>
      <c r="N1147" s="319"/>
      <c r="O1147" s="319"/>
      <c r="P1147" s="349"/>
      <c r="Q1147" s="349"/>
      <c r="R1147" s="359"/>
      <c r="S1147" s="298"/>
      <c r="T1147" s="299"/>
      <c r="U1147" s="299"/>
      <c r="V1147" s="299"/>
      <c r="W1147" s="299"/>
      <c r="X1147" s="299"/>
      <c r="Y1147" s="299"/>
      <c r="Z1147" s="299"/>
      <c r="AA1147" s="299"/>
      <c r="AB1147" s="300"/>
    </row>
    <row r="1148" spans="2:28" customFormat="1" ht="15" customHeight="1" x14ac:dyDescent="0.25">
      <c r="B1148" s="270"/>
      <c r="C1148" s="269"/>
      <c r="D1148" s="319"/>
      <c r="E1148" s="319"/>
      <c r="F1148" s="319"/>
      <c r="G1148" s="319"/>
      <c r="H1148" s="319"/>
      <c r="I1148" s="348"/>
      <c r="J1148" s="348"/>
      <c r="K1148" s="320"/>
      <c r="L1148" s="348"/>
      <c r="M1148" s="319"/>
      <c r="N1148" s="319"/>
      <c r="O1148" s="319"/>
      <c r="P1148" s="349"/>
      <c r="Q1148" s="349"/>
      <c r="R1148" s="359"/>
      <c r="S1148" s="298"/>
      <c r="T1148" s="299"/>
      <c r="U1148" s="299"/>
      <c r="V1148" s="299"/>
      <c r="W1148" s="299"/>
      <c r="X1148" s="299"/>
      <c r="Y1148" s="299"/>
      <c r="Z1148" s="299"/>
      <c r="AA1148" s="299"/>
      <c r="AB1148" s="300"/>
    </row>
    <row r="1149" spans="2:28" customFormat="1" ht="15" customHeight="1" x14ac:dyDescent="0.25">
      <c r="B1149" s="270"/>
      <c r="C1149" s="269"/>
      <c r="D1149" s="319"/>
      <c r="E1149" s="319"/>
      <c r="F1149" s="319"/>
      <c r="G1149" s="319"/>
      <c r="H1149" s="319"/>
      <c r="I1149" s="348"/>
      <c r="J1149" s="348"/>
      <c r="K1149" s="320"/>
      <c r="L1149" s="348"/>
      <c r="M1149" s="319"/>
      <c r="N1149" s="319"/>
      <c r="O1149" s="319"/>
      <c r="P1149" s="349"/>
      <c r="Q1149" s="349"/>
      <c r="R1149" s="359"/>
      <c r="S1149" s="298"/>
      <c r="T1149" s="299"/>
      <c r="U1149" s="299"/>
      <c r="V1149" s="299"/>
      <c r="W1149" s="299"/>
      <c r="X1149" s="299"/>
      <c r="Y1149" s="299"/>
      <c r="Z1149" s="299"/>
      <c r="AA1149" s="299"/>
      <c r="AB1149" s="300"/>
    </row>
    <row r="1150" spans="2:28" customFormat="1" ht="15" customHeight="1" x14ac:dyDescent="0.25">
      <c r="B1150" s="270"/>
      <c r="C1150" s="269"/>
      <c r="D1150" s="319"/>
      <c r="E1150" s="319"/>
      <c r="F1150" s="319"/>
      <c r="G1150" s="319"/>
      <c r="H1150" s="319"/>
      <c r="I1150" s="348"/>
      <c r="J1150" s="348"/>
      <c r="K1150" s="320"/>
      <c r="L1150" s="348"/>
      <c r="M1150" s="319"/>
      <c r="N1150" s="319"/>
      <c r="O1150" s="319"/>
      <c r="P1150" s="349"/>
      <c r="Q1150" s="349"/>
      <c r="R1150" s="359"/>
      <c r="S1150" s="298"/>
      <c r="T1150" s="299"/>
      <c r="U1150" s="299"/>
      <c r="V1150" s="299"/>
      <c r="W1150" s="299"/>
      <c r="X1150" s="299"/>
      <c r="Y1150" s="299"/>
      <c r="Z1150" s="299"/>
      <c r="AA1150" s="299"/>
      <c r="AB1150" s="300"/>
    </row>
    <row r="1151" spans="2:28" customFormat="1" ht="15" customHeight="1" x14ac:dyDescent="0.25">
      <c r="B1151" s="270"/>
      <c r="C1151" s="269"/>
      <c r="D1151" s="319"/>
      <c r="E1151" s="319"/>
      <c r="F1151" s="319"/>
      <c r="G1151" s="319"/>
      <c r="H1151" s="319"/>
      <c r="I1151" s="348"/>
      <c r="J1151" s="348"/>
      <c r="K1151" s="320"/>
      <c r="L1151" s="348"/>
      <c r="M1151" s="319"/>
      <c r="N1151" s="319"/>
      <c r="O1151" s="319"/>
      <c r="P1151" s="349"/>
      <c r="Q1151" s="349"/>
      <c r="R1151" s="359"/>
      <c r="S1151" s="298"/>
      <c r="T1151" s="299"/>
      <c r="U1151" s="299"/>
      <c r="V1151" s="299"/>
      <c r="W1151" s="299"/>
      <c r="X1151" s="299"/>
      <c r="Y1151" s="299"/>
      <c r="Z1151" s="299"/>
      <c r="AA1151" s="299"/>
      <c r="AB1151" s="300"/>
    </row>
    <row r="1152" spans="2:28" customFormat="1" ht="15" customHeight="1" x14ac:dyDescent="0.25">
      <c r="B1152" s="270"/>
      <c r="C1152" s="269"/>
      <c r="D1152" s="319"/>
      <c r="E1152" s="319"/>
      <c r="F1152" s="319"/>
      <c r="G1152" s="319"/>
      <c r="H1152" s="319"/>
      <c r="I1152" s="348"/>
      <c r="J1152" s="348"/>
      <c r="K1152" s="320"/>
      <c r="L1152" s="348"/>
      <c r="M1152" s="319"/>
      <c r="N1152" s="319"/>
      <c r="O1152" s="319"/>
      <c r="P1152" s="349"/>
      <c r="Q1152" s="349"/>
      <c r="R1152" s="359"/>
      <c r="S1152" s="298"/>
      <c r="T1152" s="299"/>
      <c r="U1152" s="299"/>
      <c r="V1152" s="299"/>
      <c r="W1152" s="299"/>
      <c r="X1152" s="299"/>
      <c r="Y1152" s="299"/>
      <c r="Z1152" s="299"/>
      <c r="AA1152" s="299"/>
      <c r="AB1152" s="300"/>
    </row>
    <row r="1153" spans="2:28" customFormat="1" ht="15" customHeight="1" x14ac:dyDescent="0.25">
      <c r="B1153" s="270"/>
      <c r="C1153" s="269"/>
      <c r="D1153" s="319"/>
      <c r="E1153" s="319"/>
      <c r="F1153" s="319"/>
      <c r="G1153" s="319"/>
      <c r="H1153" s="319"/>
      <c r="I1153" s="348"/>
      <c r="J1153" s="348"/>
      <c r="K1153" s="320"/>
      <c r="L1153" s="348"/>
      <c r="M1153" s="319"/>
      <c r="N1153" s="319"/>
      <c r="O1153" s="319"/>
      <c r="P1153" s="349"/>
      <c r="Q1153" s="349"/>
      <c r="R1153" s="359"/>
      <c r="S1153" s="298"/>
      <c r="T1153" s="299"/>
      <c r="U1153" s="299"/>
      <c r="V1153" s="299"/>
      <c r="W1153" s="299"/>
      <c r="X1153" s="299"/>
      <c r="Y1153" s="299"/>
      <c r="Z1153" s="299"/>
      <c r="AA1153" s="299"/>
      <c r="AB1153" s="300"/>
    </row>
    <row r="1154" spans="2:28" customFormat="1" ht="15" customHeight="1" x14ac:dyDescent="0.25">
      <c r="B1154" s="270"/>
      <c r="C1154" s="269"/>
      <c r="D1154" s="319"/>
      <c r="E1154" s="319"/>
      <c r="F1154" s="319"/>
      <c r="G1154" s="319"/>
      <c r="H1154" s="319"/>
      <c r="I1154" s="348"/>
      <c r="J1154" s="348"/>
      <c r="K1154" s="320"/>
      <c r="L1154" s="348"/>
      <c r="M1154" s="319"/>
      <c r="N1154" s="319"/>
      <c r="O1154" s="319"/>
      <c r="P1154" s="349"/>
      <c r="Q1154" s="349"/>
      <c r="R1154" s="359"/>
      <c r="S1154" s="298"/>
      <c r="T1154" s="299"/>
      <c r="U1154" s="299"/>
      <c r="V1154" s="299"/>
      <c r="W1154" s="299"/>
      <c r="X1154" s="299"/>
      <c r="Y1154" s="299"/>
      <c r="Z1154" s="299"/>
      <c r="AA1154" s="299"/>
      <c r="AB1154" s="300"/>
    </row>
    <row r="1155" spans="2:28" customFormat="1" ht="15" customHeight="1" x14ac:dyDescent="0.25">
      <c r="B1155" s="270"/>
      <c r="C1155" s="269"/>
      <c r="D1155" s="319"/>
      <c r="E1155" s="319"/>
      <c r="F1155" s="319"/>
      <c r="G1155" s="319"/>
      <c r="H1155" s="319"/>
      <c r="I1155" s="348"/>
      <c r="J1155" s="348"/>
      <c r="K1155" s="320"/>
      <c r="L1155" s="348"/>
      <c r="M1155" s="319"/>
      <c r="N1155" s="319"/>
      <c r="O1155" s="319"/>
      <c r="P1155" s="349"/>
      <c r="Q1155" s="349"/>
      <c r="R1155" s="359"/>
      <c r="S1155" s="298"/>
      <c r="T1155" s="299"/>
      <c r="U1155" s="299"/>
      <c r="V1155" s="299"/>
      <c r="W1155" s="299"/>
      <c r="X1155" s="299"/>
      <c r="Y1155" s="299"/>
      <c r="Z1155" s="299"/>
      <c r="AA1155" s="299"/>
      <c r="AB1155" s="300"/>
    </row>
    <row r="1156" spans="2:28" customFormat="1" ht="15" customHeight="1" x14ac:dyDescent="0.25">
      <c r="B1156" s="270"/>
      <c r="C1156" s="269"/>
      <c r="D1156" s="319"/>
      <c r="E1156" s="319"/>
      <c r="F1156" s="319"/>
      <c r="G1156" s="319"/>
      <c r="H1156" s="319"/>
      <c r="I1156" s="348"/>
      <c r="J1156" s="348"/>
      <c r="K1156" s="320"/>
      <c r="L1156" s="348"/>
      <c r="M1156" s="319"/>
      <c r="N1156" s="319"/>
      <c r="O1156" s="319"/>
      <c r="P1156" s="349"/>
      <c r="Q1156" s="349"/>
      <c r="R1156" s="359"/>
      <c r="S1156" s="298"/>
      <c r="T1156" s="299"/>
      <c r="U1156" s="299"/>
      <c r="V1156" s="299"/>
      <c r="W1156" s="299"/>
      <c r="X1156" s="299"/>
      <c r="Y1156" s="299"/>
      <c r="Z1156" s="299"/>
      <c r="AA1156" s="299"/>
      <c r="AB1156" s="300"/>
    </row>
    <row r="1157" spans="2:28" customFormat="1" ht="15" customHeight="1" x14ac:dyDescent="0.25">
      <c r="B1157" s="270"/>
      <c r="C1157" s="269"/>
      <c r="D1157" s="319"/>
      <c r="E1157" s="319"/>
      <c r="F1157" s="319"/>
      <c r="G1157" s="319"/>
      <c r="H1157" s="319"/>
      <c r="I1157" s="348"/>
      <c r="J1157" s="348"/>
      <c r="K1157" s="320"/>
      <c r="L1157" s="348"/>
      <c r="M1157" s="319"/>
      <c r="N1157" s="319"/>
      <c r="O1157" s="319"/>
      <c r="P1157" s="349"/>
      <c r="Q1157" s="349"/>
      <c r="R1157" s="359"/>
      <c r="S1157" s="298"/>
      <c r="T1157" s="299"/>
      <c r="U1157" s="299"/>
      <c r="V1157" s="299"/>
      <c r="W1157" s="299"/>
      <c r="X1157" s="299"/>
      <c r="Y1157" s="299"/>
      <c r="Z1157" s="299"/>
      <c r="AA1157" s="299"/>
      <c r="AB1157" s="300"/>
    </row>
    <row r="1158" spans="2:28" customFormat="1" ht="15" customHeight="1" x14ac:dyDescent="0.25">
      <c r="B1158" s="270"/>
      <c r="C1158" s="269"/>
      <c r="D1158" s="319"/>
      <c r="E1158" s="319"/>
      <c r="F1158" s="319"/>
      <c r="G1158" s="319"/>
      <c r="H1158" s="319"/>
      <c r="I1158" s="348"/>
      <c r="J1158" s="348"/>
      <c r="K1158" s="320"/>
      <c r="L1158" s="348"/>
      <c r="M1158" s="319"/>
      <c r="N1158" s="319"/>
      <c r="O1158" s="319"/>
      <c r="P1158" s="349"/>
      <c r="Q1158" s="349"/>
      <c r="R1158" s="359"/>
      <c r="S1158" s="298"/>
      <c r="T1158" s="299"/>
      <c r="U1158" s="299"/>
      <c r="V1158" s="299"/>
      <c r="W1158" s="299"/>
      <c r="X1158" s="299"/>
      <c r="Y1158" s="299"/>
      <c r="Z1158" s="299"/>
      <c r="AA1158" s="299"/>
      <c r="AB1158" s="300"/>
    </row>
    <row r="1159" spans="2:28" customFormat="1" ht="15" customHeight="1" x14ac:dyDescent="0.25">
      <c r="B1159" s="270"/>
      <c r="C1159" s="269"/>
      <c r="D1159" s="319"/>
      <c r="E1159" s="319"/>
      <c r="F1159" s="319"/>
      <c r="G1159" s="319"/>
      <c r="H1159" s="319"/>
      <c r="I1159" s="348"/>
      <c r="J1159" s="348"/>
      <c r="K1159" s="320"/>
      <c r="L1159" s="348"/>
      <c r="M1159" s="319"/>
      <c r="N1159" s="319"/>
      <c r="O1159" s="319"/>
      <c r="P1159" s="349"/>
      <c r="Q1159" s="349"/>
      <c r="R1159" s="359"/>
      <c r="S1159" s="298"/>
      <c r="T1159" s="299"/>
      <c r="U1159" s="299"/>
      <c r="V1159" s="299"/>
      <c r="W1159" s="299"/>
      <c r="X1159" s="299"/>
      <c r="Y1159" s="299"/>
      <c r="Z1159" s="299"/>
      <c r="AA1159" s="299"/>
      <c r="AB1159" s="300"/>
    </row>
    <row r="1160" spans="2:28" customFormat="1" ht="15" customHeight="1" x14ac:dyDescent="0.25">
      <c r="B1160" s="270"/>
      <c r="C1160" s="269"/>
      <c r="D1160" s="319"/>
      <c r="E1160" s="319"/>
      <c r="F1160" s="319"/>
      <c r="G1160" s="319"/>
      <c r="H1160" s="319"/>
      <c r="I1160" s="348"/>
      <c r="J1160" s="348"/>
      <c r="K1160" s="320"/>
      <c r="L1160" s="348"/>
      <c r="M1160" s="319"/>
      <c r="N1160" s="319"/>
      <c r="O1160" s="319"/>
      <c r="P1160" s="349"/>
      <c r="Q1160" s="349"/>
      <c r="R1160" s="359"/>
      <c r="S1160" s="298"/>
      <c r="T1160" s="299"/>
      <c r="U1160" s="299"/>
      <c r="V1160" s="299"/>
      <c r="W1160" s="299"/>
      <c r="X1160" s="299"/>
      <c r="Y1160" s="299"/>
      <c r="Z1160" s="299"/>
      <c r="AA1160" s="299"/>
      <c r="AB1160" s="300"/>
    </row>
    <row r="1161" spans="2:28" customFormat="1" ht="15" customHeight="1" x14ac:dyDescent="0.25">
      <c r="B1161" s="270"/>
      <c r="C1161" s="269"/>
      <c r="D1161" s="319"/>
      <c r="E1161" s="319"/>
      <c r="F1161" s="319"/>
      <c r="G1161" s="319"/>
      <c r="H1161" s="319"/>
      <c r="I1161" s="348"/>
      <c r="J1161" s="348"/>
      <c r="K1161" s="320"/>
      <c r="L1161" s="348"/>
      <c r="M1161" s="319"/>
      <c r="N1161" s="319"/>
      <c r="O1161" s="319"/>
      <c r="P1161" s="349"/>
      <c r="Q1161" s="349"/>
      <c r="R1161" s="359"/>
      <c r="S1161" s="298"/>
      <c r="T1161" s="299"/>
      <c r="U1161" s="299"/>
      <c r="V1161" s="299"/>
      <c r="W1161" s="299"/>
      <c r="X1161" s="299"/>
      <c r="Y1161" s="299"/>
      <c r="Z1161" s="299"/>
      <c r="AA1161" s="299"/>
      <c r="AB1161" s="300"/>
    </row>
    <row r="1162" spans="2:28" customFormat="1" ht="15" customHeight="1" x14ac:dyDescent="0.25">
      <c r="B1162" s="270"/>
      <c r="C1162" s="269"/>
      <c r="D1162" s="319"/>
      <c r="E1162" s="319"/>
      <c r="F1162" s="319"/>
      <c r="G1162" s="319"/>
      <c r="H1162" s="319"/>
      <c r="I1162" s="348"/>
      <c r="J1162" s="348"/>
      <c r="K1162" s="320"/>
      <c r="L1162" s="348"/>
      <c r="M1162" s="319"/>
      <c r="N1162" s="319"/>
      <c r="O1162" s="319"/>
      <c r="P1162" s="349"/>
      <c r="Q1162" s="349"/>
      <c r="R1162" s="359"/>
      <c r="S1162" s="298"/>
      <c r="T1162" s="299"/>
      <c r="U1162" s="299"/>
      <c r="V1162" s="299"/>
      <c r="W1162" s="299"/>
      <c r="X1162" s="299"/>
      <c r="Y1162" s="299"/>
      <c r="Z1162" s="299"/>
      <c r="AA1162" s="299"/>
      <c r="AB1162" s="300"/>
    </row>
    <row r="1163" spans="2:28" customFormat="1" ht="15" customHeight="1" x14ac:dyDescent="0.25">
      <c r="B1163" s="270"/>
      <c r="C1163" s="269"/>
      <c r="D1163" s="319"/>
      <c r="E1163" s="319"/>
      <c r="F1163" s="319"/>
      <c r="G1163" s="319"/>
      <c r="H1163" s="319"/>
      <c r="I1163" s="348"/>
      <c r="J1163" s="348"/>
      <c r="K1163" s="320"/>
      <c r="L1163" s="348"/>
      <c r="M1163" s="319"/>
      <c r="N1163" s="319"/>
      <c r="O1163" s="319"/>
      <c r="P1163" s="349"/>
      <c r="Q1163" s="349"/>
      <c r="R1163" s="359"/>
      <c r="S1163" s="298"/>
      <c r="T1163" s="299"/>
      <c r="U1163" s="299"/>
      <c r="V1163" s="299"/>
      <c r="W1163" s="299"/>
      <c r="X1163" s="299"/>
      <c r="Y1163" s="299"/>
      <c r="Z1163" s="299"/>
      <c r="AA1163" s="299"/>
      <c r="AB1163" s="300"/>
    </row>
    <row r="1164" spans="2:28" customFormat="1" ht="15" customHeight="1" x14ac:dyDescent="0.25">
      <c r="B1164" s="270"/>
      <c r="C1164" s="269"/>
      <c r="D1164" s="319"/>
      <c r="E1164" s="319"/>
      <c r="F1164" s="319"/>
      <c r="G1164" s="319"/>
      <c r="H1164" s="319"/>
      <c r="I1164" s="348"/>
      <c r="J1164" s="348"/>
      <c r="K1164" s="320"/>
      <c r="L1164" s="348"/>
      <c r="M1164" s="319"/>
      <c r="N1164" s="319"/>
      <c r="O1164" s="319"/>
      <c r="P1164" s="349"/>
      <c r="Q1164" s="349"/>
      <c r="R1164" s="359"/>
      <c r="S1164" s="298"/>
      <c r="T1164" s="299"/>
      <c r="U1164" s="299"/>
      <c r="V1164" s="299"/>
      <c r="W1164" s="299"/>
      <c r="X1164" s="299"/>
      <c r="Y1164" s="299"/>
      <c r="Z1164" s="299"/>
      <c r="AA1164" s="299"/>
      <c r="AB1164" s="300"/>
    </row>
    <row r="1165" spans="2:28" customFormat="1" ht="15" customHeight="1" x14ac:dyDescent="0.25">
      <c r="B1165" s="270"/>
      <c r="C1165" s="269"/>
      <c r="D1165" s="319"/>
      <c r="E1165" s="319"/>
      <c r="F1165" s="319"/>
      <c r="G1165" s="319"/>
      <c r="H1165" s="319"/>
      <c r="I1165" s="348"/>
      <c r="J1165" s="348"/>
      <c r="K1165" s="320"/>
      <c r="L1165" s="348"/>
      <c r="M1165" s="319"/>
      <c r="N1165" s="319"/>
      <c r="O1165" s="319"/>
      <c r="P1165" s="349"/>
      <c r="Q1165" s="349"/>
      <c r="R1165" s="359"/>
      <c r="S1165" s="298"/>
      <c r="T1165" s="299"/>
      <c r="U1165" s="299"/>
      <c r="V1165" s="299"/>
      <c r="W1165" s="299"/>
      <c r="X1165" s="299"/>
      <c r="Y1165" s="299"/>
      <c r="Z1165" s="299"/>
      <c r="AA1165" s="299"/>
      <c r="AB1165" s="300"/>
    </row>
    <row r="1166" spans="2:28" customFormat="1" ht="15" customHeight="1" x14ac:dyDescent="0.25">
      <c r="B1166" s="270"/>
      <c r="C1166" s="269"/>
      <c r="D1166" s="319"/>
      <c r="E1166" s="319"/>
      <c r="F1166" s="319"/>
      <c r="G1166" s="319"/>
      <c r="H1166" s="319"/>
      <c r="I1166" s="348"/>
      <c r="J1166" s="348"/>
      <c r="K1166" s="320"/>
      <c r="L1166" s="348"/>
      <c r="M1166" s="319"/>
      <c r="N1166" s="319"/>
      <c r="O1166" s="319"/>
      <c r="P1166" s="349"/>
      <c r="Q1166" s="349"/>
      <c r="R1166" s="359"/>
      <c r="S1166" s="298"/>
      <c r="T1166" s="299"/>
      <c r="U1166" s="299"/>
      <c r="V1166" s="299"/>
      <c r="W1166" s="299"/>
      <c r="X1166" s="299"/>
      <c r="Y1166" s="299"/>
      <c r="Z1166" s="299"/>
      <c r="AA1166" s="299"/>
      <c r="AB1166" s="300"/>
    </row>
    <row r="1167" spans="2:28" customFormat="1" ht="15" customHeight="1" x14ac:dyDescent="0.25">
      <c r="B1167" s="270"/>
      <c r="C1167" s="269"/>
      <c r="D1167" s="319"/>
      <c r="E1167" s="319"/>
      <c r="F1167" s="319"/>
      <c r="G1167" s="319"/>
      <c r="H1167" s="319"/>
      <c r="I1167" s="348"/>
      <c r="J1167" s="348"/>
      <c r="K1167" s="320"/>
      <c r="L1167" s="348"/>
      <c r="M1167" s="319"/>
      <c r="N1167" s="319"/>
      <c r="O1167" s="319"/>
      <c r="P1167" s="349"/>
      <c r="Q1167" s="349"/>
      <c r="R1167" s="359"/>
      <c r="S1167" s="298"/>
      <c r="T1167" s="299"/>
      <c r="U1167" s="299"/>
      <c r="V1167" s="299"/>
      <c r="W1167" s="299"/>
      <c r="X1167" s="299"/>
      <c r="Y1167" s="299"/>
      <c r="Z1167" s="299"/>
      <c r="AA1167" s="299"/>
      <c r="AB1167" s="300"/>
    </row>
    <row r="1168" spans="2:28" customFormat="1" ht="15" customHeight="1" x14ac:dyDescent="0.25">
      <c r="B1168" s="270"/>
      <c r="C1168" s="269"/>
      <c r="D1168" s="319"/>
      <c r="E1168" s="319"/>
      <c r="F1168" s="319"/>
      <c r="G1168" s="319"/>
      <c r="H1168" s="319"/>
      <c r="I1168" s="348"/>
      <c r="J1168" s="348"/>
      <c r="K1168" s="320"/>
      <c r="L1168" s="348"/>
      <c r="M1168" s="319"/>
      <c r="N1168" s="319"/>
      <c r="O1168" s="319"/>
      <c r="P1168" s="349"/>
      <c r="Q1168" s="349"/>
      <c r="R1168" s="359"/>
      <c r="S1168" s="298"/>
      <c r="T1168" s="299"/>
      <c r="U1168" s="299"/>
      <c r="V1168" s="299"/>
      <c r="W1168" s="299"/>
      <c r="X1168" s="299"/>
      <c r="Y1168" s="299"/>
      <c r="Z1168" s="299"/>
      <c r="AA1168" s="299"/>
      <c r="AB1168" s="300"/>
    </row>
    <row r="1169" spans="2:28" customFormat="1" ht="15" customHeight="1" x14ac:dyDescent="0.25">
      <c r="B1169" s="270"/>
      <c r="C1169" s="269"/>
      <c r="D1169" s="319"/>
      <c r="E1169" s="319"/>
      <c r="F1169" s="319"/>
      <c r="G1169" s="319"/>
      <c r="H1169" s="319"/>
      <c r="I1169" s="348"/>
      <c r="J1169" s="348"/>
      <c r="K1169" s="320"/>
      <c r="L1169" s="348"/>
      <c r="M1169" s="319"/>
      <c r="N1169" s="319"/>
      <c r="O1169" s="319"/>
      <c r="P1169" s="349"/>
      <c r="Q1169" s="349"/>
      <c r="R1169" s="359"/>
      <c r="S1169" s="298"/>
      <c r="T1169" s="299"/>
      <c r="U1169" s="299"/>
      <c r="V1169" s="299"/>
      <c r="W1169" s="299"/>
      <c r="X1169" s="299"/>
      <c r="Y1169" s="299"/>
      <c r="Z1169" s="299"/>
      <c r="AA1169" s="299"/>
      <c r="AB1169" s="300"/>
    </row>
    <row r="1170" spans="2:28" customFormat="1" ht="15" customHeight="1" x14ac:dyDescent="0.25">
      <c r="B1170" s="270"/>
      <c r="C1170" s="269"/>
      <c r="D1170" s="319"/>
      <c r="E1170" s="319"/>
      <c r="F1170" s="319"/>
      <c r="G1170" s="319"/>
      <c r="H1170" s="319"/>
      <c r="I1170" s="348"/>
      <c r="J1170" s="348"/>
      <c r="K1170" s="320"/>
      <c r="L1170" s="348"/>
      <c r="M1170" s="319"/>
      <c r="N1170" s="319"/>
      <c r="O1170" s="319"/>
      <c r="P1170" s="349"/>
      <c r="Q1170" s="349"/>
      <c r="R1170" s="359"/>
      <c r="S1170" s="298"/>
      <c r="T1170" s="299"/>
      <c r="U1170" s="299"/>
      <c r="V1170" s="299"/>
      <c r="W1170" s="299"/>
      <c r="X1170" s="299"/>
      <c r="Y1170" s="299"/>
      <c r="Z1170" s="299"/>
      <c r="AA1170" s="299"/>
      <c r="AB1170" s="300"/>
    </row>
    <row r="1171" spans="2:28" customFormat="1" ht="15" customHeight="1" x14ac:dyDescent="0.25">
      <c r="B1171" s="270"/>
      <c r="C1171" s="269"/>
      <c r="D1171" s="319"/>
      <c r="E1171" s="319"/>
      <c r="F1171" s="319"/>
      <c r="G1171" s="319"/>
      <c r="H1171" s="319"/>
      <c r="I1171" s="348"/>
      <c r="J1171" s="348"/>
      <c r="K1171" s="320"/>
      <c r="L1171" s="348"/>
      <c r="M1171" s="319"/>
      <c r="N1171" s="319"/>
      <c r="O1171" s="319"/>
      <c r="P1171" s="349"/>
      <c r="Q1171" s="349"/>
      <c r="R1171" s="359"/>
      <c r="S1171" s="298"/>
      <c r="T1171" s="299"/>
      <c r="U1171" s="299"/>
      <c r="V1171" s="299"/>
      <c r="W1171" s="299"/>
      <c r="X1171" s="299"/>
      <c r="Y1171" s="299"/>
      <c r="Z1171" s="299"/>
      <c r="AA1171" s="299"/>
      <c r="AB1171" s="300"/>
    </row>
    <row r="1172" spans="2:28" customFormat="1" ht="15" customHeight="1" x14ac:dyDescent="0.25">
      <c r="B1172" s="270"/>
      <c r="C1172" s="269"/>
      <c r="D1172" s="319"/>
      <c r="E1172" s="319"/>
      <c r="F1172" s="319"/>
      <c r="G1172" s="319"/>
      <c r="H1172" s="319"/>
      <c r="I1172" s="348"/>
      <c r="J1172" s="348"/>
      <c r="K1172" s="320"/>
      <c r="L1172" s="348"/>
      <c r="M1172" s="319"/>
      <c r="N1172" s="319"/>
      <c r="O1172" s="319"/>
      <c r="P1172" s="349"/>
      <c r="Q1172" s="349"/>
      <c r="R1172" s="359"/>
      <c r="S1172" s="298"/>
      <c r="T1172" s="299"/>
      <c r="U1172" s="299"/>
      <c r="V1172" s="299"/>
      <c r="W1172" s="299"/>
      <c r="X1172" s="299"/>
      <c r="Y1172" s="299"/>
      <c r="Z1172" s="299"/>
      <c r="AA1172" s="299"/>
      <c r="AB1172" s="300"/>
    </row>
    <row r="1173" spans="2:28" customFormat="1" ht="15" customHeight="1" x14ac:dyDescent="0.25">
      <c r="B1173" s="270"/>
      <c r="C1173" s="269"/>
      <c r="D1173" s="319"/>
      <c r="E1173" s="319"/>
      <c r="F1173" s="319"/>
      <c r="G1173" s="319"/>
      <c r="H1173" s="319"/>
      <c r="I1173" s="348"/>
      <c r="J1173" s="348"/>
      <c r="K1173" s="320"/>
      <c r="L1173" s="348"/>
      <c r="M1173" s="319"/>
      <c r="N1173" s="319"/>
      <c r="O1173" s="319"/>
      <c r="P1173" s="349"/>
      <c r="Q1173" s="349"/>
      <c r="R1173" s="359"/>
      <c r="S1173" s="298"/>
      <c r="T1173" s="299"/>
      <c r="U1173" s="299"/>
      <c r="V1173" s="299"/>
      <c r="W1173" s="299"/>
      <c r="X1173" s="299"/>
      <c r="Y1173" s="299"/>
      <c r="Z1173" s="299"/>
      <c r="AA1173" s="299"/>
      <c r="AB1173" s="300"/>
    </row>
    <row r="1174" spans="2:28" customFormat="1" ht="15" customHeight="1" x14ac:dyDescent="0.25">
      <c r="B1174" s="270"/>
      <c r="C1174" s="269"/>
      <c r="D1174" s="319"/>
      <c r="E1174" s="319"/>
      <c r="F1174" s="319"/>
      <c r="G1174" s="319"/>
      <c r="H1174" s="319"/>
      <c r="I1174" s="348"/>
      <c r="J1174" s="348"/>
      <c r="K1174" s="320"/>
      <c r="L1174" s="348"/>
      <c r="M1174" s="319"/>
      <c r="N1174" s="319"/>
      <c r="O1174" s="319"/>
      <c r="P1174" s="349"/>
      <c r="Q1174" s="349"/>
      <c r="R1174" s="359"/>
      <c r="S1174" s="298"/>
      <c r="T1174" s="299"/>
      <c r="U1174" s="299"/>
      <c r="V1174" s="299"/>
      <c r="W1174" s="299"/>
      <c r="X1174" s="299"/>
      <c r="Y1174" s="299"/>
      <c r="Z1174" s="299"/>
      <c r="AA1174" s="299"/>
      <c r="AB1174" s="300"/>
    </row>
    <row r="1175" spans="2:28" customFormat="1" ht="15" customHeight="1" x14ac:dyDescent="0.25">
      <c r="B1175" s="270"/>
      <c r="C1175" s="269"/>
      <c r="D1175" s="319"/>
      <c r="E1175" s="319"/>
      <c r="F1175" s="319"/>
      <c r="G1175" s="319"/>
      <c r="H1175" s="319"/>
      <c r="I1175" s="348"/>
      <c r="J1175" s="348"/>
      <c r="K1175" s="320"/>
      <c r="L1175" s="348"/>
      <c r="M1175" s="319"/>
      <c r="N1175" s="319"/>
      <c r="O1175" s="319"/>
      <c r="P1175" s="349"/>
      <c r="Q1175" s="349"/>
      <c r="R1175" s="359"/>
      <c r="S1175" s="298"/>
      <c r="T1175" s="299"/>
      <c r="U1175" s="299"/>
      <c r="V1175" s="299"/>
      <c r="W1175" s="299"/>
      <c r="X1175" s="299"/>
      <c r="Y1175" s="299"/>
      <c r="Z1175" s="299"/>
      <c r="AA1175" s="299"/>
      <c r="AB1175" s="300"/>
    </row>
    <row r="1176" spans="2:28" customFormat="1" ht="15" customHeight="1" x14ac:dyDescent="0.25">
      <c r="B1176" s="270"/>
      <c r="C1176" s="269"/>
      <c r="D1176" s="319"/>
      <c r="E1176" s="319"/>
      <c r="F1176" s="319"/>
      <c r="G1176" s="319"/>
      <c r="H1176" s="319"/>
      <c r="I1176" s="348"/>
      <c r="J1176" s="348"/>
      <c r="K1176" s="320"/>
      <c r="L1176" s="348"/>
      <c r="M1176" s="319"/>
      <c r="N1176" s="319"/>
      <c r="O1176" s="319"/>
      <c r="P1176" s="349"/>
      <c r="Q1176" s="349"/>
      <c r="R1176" s="359"/>
      <c r="S1176" s="298"/>
      <c r="T1176" s="299"/>
      <c r="U1176" s="299"/>
      <c r="V1176" s="299"/>
      <c r="W1176" s="299"/>
      <c r="X1176" s="299"/>
      <c r="Y1176" s="299"/>
      <c r="Z1176" s="299"/>
      <c r="AA1176" s="299"/>
      <c r="AB1176" s="300"/>
    </row>
    <row r="1177" spans="2:28" customFormat="1" ht="15" customHeight="1" x14ac:dyDescent="0.25">
      <c r="B1177" s="270"/>
      <c r="C1177" s="269"/>
      <c r="D1177" s="319"/>
      <c r="E1177" s="319"/>
      <c r="F1177" s="319"/>
      <c r="G1177" s="319"/>
      <c r="H1177" s="319"/>
      <c r="I1177" s="348"/>
      <c r="J1177" s="348"/>
      <c r="K1177" s="320"/>
      <c r="L1177" s="348"/>
      <c r="M1177" s="319"/>
      <c r="N1177" s="319"/>
      <c r="O1177" s="319"/>
      <c r="P1177" s="349"/>
      <c r="Q1177" s="349"/>
      <c r="R1177" s="359"/>
      <c r="S1177" s="298"/>
      <c r="T1177" s="299"/>
      <c r="U1177" s="299"/>
      <c r="V1177" s="299"/>
      <c r="W1177" s="299"/>
      <c r="X1177" s="299"/>
      <c r="Y1177" s="299"/>
      <c r="Z1177" s="299"/>
      <c r="AA1177" s="299"/>
      <c r="AB1177" s="300"/>
    </row>
    <row r="1178" spans="2:28" customFormat="1" ht="15" customHeight="1" x14ac:dyDescent="0.25">
      <c r="B1178" s="270"/>
      <c r="C1178" s="269"/>
      <c r="D1178" s="319"/>
      <c r="E1178" s="319"/>
      <c r="F1178" s="319"/>
      <c r="G1178" s="319"/>
      <c r="H1178" s="319"/>
      <c r="I1178" s="348"/>
      <c r="J1178" s="348"/>
      <c r="K1178" s="320"/>
      <c r="L1178" s="348"/>
      <c r="M1178" s="319"/>
      <c r="N1178" s="319"/>
      <c r="O1178" s="319"/>
      <c r="P1178" s="349"/>
      <c r="Q1178" s="349"/>
      <c r="R1178" s="359"/>
      <c r="S1178" s="298"/>
      <c r="T1178" s="299"/>
      <c r="U1178" s="299"/>
      <c r="V1178" s="299"/>
      <c r="W1178" s="299"/>
      <c r="X1178" s="299"/>
      <c r="Y1178" s="299"/>
      <c r="Z1178" s="299"/>
      <c r="AA1178" s="299"/>
      <c r="AB1178" s="300"/>
    </row>
    <row r="1179" spans="2:28" customFormat="1" ht="15" customHeight="1" x14ac:dyDescent="0.25">
      <c r="B1179" s="270"/>
      <c r="C1179" s="269"/>
      <c r="D1179" s="319"/>
      <c r="E1179" s="319"/>
      <c r="F1179" s="319"/>
      <c r="G1179" s="319"/>
      <c r="H1179" s="319"/>
      <c r="I1179" s="348"/>
      <c r="J1179" s="348"/>
      <c r="K1179" s="320"/>
      <c r="L1179" s="348"/>
      <c r="M1179" s="319"/>
      <c r="N1179" s="319"/>
      <c r="O1179" s="319"/>
      <c r="P1179" s="349"/>
      <c r="Q1179" s="349"/>
      <c r="R1179" s="359"/>
      <c r="S1179" s="298"/>
      <c r="T1179" s="299"/>
      <c r="U1179" s="299"/>
      <c r="V1179" s="299"/>
      <c r="W1179" s="299"/>
      <c r="X1179" s="299"/>
      <c r="Y1179" s="299"/>
      <c r="Z1179" s="299"/>
      <c r="AA1179" s="299"/>
      <c r="AB1179" s="300"/>
    </row>
    <row r="1180" spans="2:28" customFormat="1" ht="15" customHeight="1" x14ac:dyDescent="0.25">
      <c r="B1180" s="270"/>
      <c r="C1180" s="269"/>
      <c r="D1180" s="319"/>
      <c r="E1180" s="319"/>
      <c r="F1180" s="319"/>
      <c r="G1180" s="319"/>
      <c r="H1180" s="319"/>
      <c r="I1180" s="348"/>
      <c r="J1180" s="348"/>
      <c r="K1180" s="320"/>
      <c r="L1180" s="348"/>
      <c r="M1180" s="319"/>
      <c r="N1180" s="319"/>
      <c r="O1180" s="319"/>
      <c r="P1180" s="349"/>
      <c r="Q1180" s="349"/>
      <c r="R1180" s="359"/>
      <c r="S1180" s="298"/>
      <c r="T1180" s="299"/>
      <c r="U1180" s="299"/>
      <c r="V1180" s="299"/>
      <c r="W1180" s="299"/>
      <c r="X1180" s="299"/>
      <c r="Y1180" s="299"/>
      <c r="Z1180" s="299"/>
      <c r="AA1180" s="299"/>
      <c r="AB1180" s="300"/>
    </row>
    <row r="1181" spans="2:28" customFormat="1" ht="15" customHeight="1" x14ac:dyDescent="0.25">
      <c r="B1181" s="270"/>
      <c r="C1181" s="269"/>
      <c r="D1181" s="319"/>
      <c r="E1181" s="319"/>
      <c r="F1181" s="319"/>
      <c r="G1181" s="319"/>
      <c r="H1181" s="319"/>
      <c r="I1181" s="348"/>
      <c r="J1181" s="348"/>
      <c r="K1181" s="320"/>
      <c r="L1181" s="348"/>
      <c r="M1181" s="319"/>
      <c r="N1181" s="319"/>
      <c r="O1181" s="319"/>
      <c r="P1181" s="349"/>
      <c r="Q1181" s="349"/>
      <c r="R1181" s="359"/>
      <c r="S1181" s="298"/>
      <c r="T1181" s="299"/>
      <c r="U1181" s="299"/>
      <c r="V1181" s="299"/>
      <c r="W1181" s="299"/>
      <c r="X1181" s="299"/>
      <c r="Y1181" s="299"/>
      <c r="Z1181" s="299"/>
      <c r="AA1181" s="299"/>
      <c r="AB1181" s="300"/>
    </row>
    <row r="1182" spans="2:28" customFormat="1" ht="15" customHeight="1" x14ac:dyDescent="0.25">
      <c r="B1182" s="270"/>
      <c r="C1182" s="269"/>
      <c r="D1182" s="319"/>
      <c r="E1182" s="319"/>
      <c r="F1182" s="319"/>
      <c r="G1182" s="319"/>
      <c r="H1182" s="319"/>
      <c r="I1182" s="348"/>
      <c r="J1182" s="348"/>
      <c r="K1182" s="320"/>
      <c r="L1182" s="348"/>
      <c r="M1182" s="319"/>
      <c r="N1182" s="319"/>
      <c r="O1182" s="319"/>
      <c r="P1182" s="349"/>
      <c r="Q1182" s="349"/>
      <c r="R1182" s="359"/>
      <c r="S1182" s="298"/>
      <c r="T1182" s="299"/>
      <c r="U1182" s="299"/>
      <c r="V1182" s="299"/>
      <c r="W1182" s="299"/>
      <c r="X1182" s="299"/>
      <c r="Y1182" s="299"/>
      <c r="Z1182" s="299"/>
      <c r="AA1182" s="299"/>
      <c r="AB1182" s="300"/>
    </row>
    <row r="1183" spans="2:28" customFormat="1" ht="15" customHeight="1" x14ac:dyDescent="0.25">
      <c r="B1183" s="270"/>
      <c r="C1183" s="269"/>
      <c r="D1183" s="319"/>
      <c r="E1183" s="319"/>
      <c r="F1183" s="319"/>
      <c r="G1183" s="319"/>
      <c r="H1183" s="319"/>
      <c r="I1183" s="348"/>
      <c r="J1183" s="348"/>
      <c r="K1183" s="320"/>
      <c r="L1183" s="348"/>
      <c r="M1183" s="319"/>
      <c r="N1183" s="319"/>
      <c r="O1183" s="319"/>
      <c r="P1183" s="349"/>
      <c r="Q1183" s="349"/>
      <c r="R1183" s="359"/>
      <c r="S1183" s="298"/>
      <c r="T1183" s="299"/>
      <c r="U1183" s="299"/>
      <c r="V1183" s="299"/>
      <c r="W1183" s="299"/>
      <c r="X1183" s="299"/>
      <c r="Y1183" s="299"/>
      <c r="Z1183" s="299"/>
      <c r="AA1183" s="299"/>
      <c r="AB1183" s="300"/>
    </row>
    <row r="1184" spans="2:28" customFormat="1" ht="15" customHeight="1" x14ac:dyDescent="0.25">
      <c r="B1184" s="270"/>
      <c r="C1184" s="269"/>
      <c r="D1184" s="319"/>
      <c r="E1184" s="319"/>
      <c r="F1184" s="319"/>
      <c r="G1184" s="319"/>
      <c r="H1184" s="319"/>
      <c r="I1184" s="348"/>
      <c r="J1184" s="348"/>
      <c r="K1184" s="320"/>
      <c r="L1184" s="348"/>
      <c r="M1184" s="319"/>
      <c r="N1184" s="319"/>
      <c r="O1184" s="319"/>
      <c r="P1184" s="349"/>
      <c r="Q1184" s="349"/>
      <c r="R1184" s="359"/>
      <c r="S1184" s="298"/>
      <c r="T1184" s="299"/>
      <c r="U1184" s="299"/>
      <c r="V1184" s="299"/>
      <c r="W1184" s="299"/>
      <c r="X1184" s="299"/>
      <c r="Y1184" s="299"/>
      <c r="Z1184" s="299"/>
      <c r="AA1184" s="299"/>
      <c r="AB1184" s="300"/>
    </row>
    <row r="1185" spans="2:28" customFormat="1" ht="15" customHeight="1" x14ac:dyDescent="0.25">
      <c r="B1185" s="270"/>
      <c r="C1185" s="269"/>
      <c r="D1185" s="319"/>
      <c r="E1185" s="319"/>
      <c r="F1185" s="319"/>
      <c r="G1185" s="319"/>
      <c r="H1185" s="319"/>
      <c r="I1185" s="348"/>
      <c r="J1185" s="348"/>
      <c r="K1185" s="320"/>
      <c r="L1185" s="348"/>
      <c r="M1185" s="319"/>
      <c r="N1185" s="319"/>
      <c r="O1185" s="319"/>
      <c r="P1185" s="349"/>
      <c r="Q1185" s="349"/>
      <c r="R1185" s="359"/>
      <c r="S1185" s="298"/>
      <c r="T1185" s="299"/>
      <c r="U1185" s="299"/>
      <c r="V1185" s="299"/>
      <c r="W1185" s="299"/>
      <c r="X1185" s="299"/>
      <c r="Y1185" s="299"/>
      <c r="Z1185" s="299"/>
      <c r="AA1185" s="299"/>
      <c r="AB1185" s="300"/>
    </row>
    <row r="1186" spans="2:28" customFormat="1" ht="15" customHeight="1" x14ac:dyDescent="0.25">
      <c r="B1186" s="270"/>
      <c r="C1186" s="269"/>
      <c r="D1186" s="319"/>
      <c r="E1186" s="319"/>
      <c r="F1186" s="319"/>
      <c r="G1186" s="319"/>
      <c r="H1186" s="319"/>
      <c r="I1186" s="348"/>
      <c r="J1186" s="348"/>
      <c r="K1186" s="320"/>
      <c r="L1186" s="348"/>
      <c r="M1186" s="319"/>
      <c r="N1186" s="319"/>
      <c r="O1186" s="319"/>
      <c r="P1186" s="349"/>
      <c r="Q1186" s="349"/>
      <c r="R1186" s="359"/>
      <c r="S1186" s="298"/>
      <c r="T1186" s="299"/>
      <c r="U1186" s="299"/>
      <c r="V1186" s="299"/>
      <c r="W1186" s="299"/>
      <c r="X1186" s="299"/>
      <c r="Y1186" s="299"/>
      <c r="Z1186" s="299"/>
      <c r="AA1186" s="299"/>
      <c r="AB1186" s="300"/>
    </row>
    <row r="1187" spans="2:28" customFormat="1" ht="15" customHeight="1" x14ac:dyDescent="0.25">
      <c r="B1187" s="270"/>
      <c r="C1187" s="269"/>
      <c r="D1187" s="319"/>
      <c r="E1187" s="319"/>
      <c r="F1187" s="319"/>
      <c r="G1187" s="319"/>
      <c r="H1187" s="319"/>
      <c r="I1187" s="348"/>
      <c r="J1187" s="348"/>
      <c r="K1187" s="320"/>
      <c r="L1187" s="348"/>
      <c r="M1187" s="319"/>
      <c r="N1187" s="319"/>
      <c r="O1187" s="319"/>
      <c r="P1187" s="349"/>
      <c r="Q1187" s="349"/>
      <c r="R1187" s="359"/>
      <c r="S1187" s="298"/>
      <c r="T1187" s="299"/>
      <c r="U1187" s="299"/>
      <c r="V1187" s="299"/>
      <c r="W1187" s="299"/>
      <c r="X1187" s="299"/>
      <c r="Y1187" s="299"/>
      <c r="Z1187" s="299"/>
      <c r="AA1187" s="299"/>
      <c r="AB1187" s="300"/>
    </row>
    <row r="1188" spans="2:28" customFormat="1" ht="15" customHeight="1" x14ac:dyDescent="0.25">
      <c r="B1188" s="270"/>
      <c r="C1188" s="269"/>
      <c r="D1188" s="319"/>
      <c r="E1188" s="319"/>
      <c r="F1188" s="319"/>
      <c r="G1188" s="319"/>
      <c r="H1188" s="319"/>
      <c r="I1188" s="348"/>
      <c r="J1188" s="348"/>
      <c r="K1188" s="320"/>
      <c r="L1188" s="348"/>
      <c r="M1188" s="319"/>
      <c r="N1188" s="319"/>
      <c r="O1188" s="319"/>
      <c r="P1188" s="349"/>
      <c r="Q1188" s="349"/>
      <c r="R1188" s="359"/>
      <c r="S1188" s="298"/>
      <c r="T1188" s="299"/>
      <c r="U1188" s="299"/>
      <c r="V1188" s="299"/>
      <c r="W1188" s="299"/>
      <c r="X1188" s="299"/>
      <c r="Y1188" s="299"/>
      <c r="Z1188" s="299"/>
      <c r="AA1188" s="299"/>
      <c r="AB1188" s="300"/>
    </row>
    <row r="1189" spans="2:28" customFormat="1" ht="15" customHeight="1" x14ac:dyDescent="0.25">
      <c r="B1189" s="270"/>
      <c r="C1189" s="269"/>
      <c r="D1189" s="319"/>
      <c r="E1189" s="319"/>
      <c r="F1189" s="319"/>
      <c r="G1189" s="319"/>
      <c r="H1189" s="319"/>
      <c r="I1189" s="348"/>
      <c r="J1189" s="348"/>
      <c r="K1189" s="320"/>
      <c r="L1189" s="348"/>
      <c r="M1189" s="319"/>
      <c r="N1189" s="319"/>
      <c r="O1189" s="319"/>
      <c r="P1189" s="349"/>
      <c r="Q1189" s="349"/>
      <c r="R1189" s="359"/>
      <c r="S1189" s="298"/>
      <c r="T1189" s="299"/>
      <c r="U1189" s="299"/>
      <c r="V1189" s="299"/>
      <c r="W1189" s="299"/>
      <c r="X1189" s="299"/>
      <c r="Y1189" s="299"/>
      <c r="Z1189" s="299"/>
      <c r="AA1189" s="299"/>
      <c r="AB1189" s="300"/>
    </row>
    <row r="1190" spans="2:28" customFormat="1" ht="15" customHeight="1" x14ac:dyDescent="0.25">
      <c r="B1190" s="270"/>
      <c r="C1190" s="269"/>
      <c r="D1190" s="319"/>
      <c r="E1190" s="319"/>
      <c r="F1190" s="319"/>
      <c r="G1190" s="319"/>
      <c r="H1190" s="319"/>
      <c r="I1190" s="348"/>
      <c r="J1190" s="348"/>
      <c r="K1190" s="320"/>
      <c r="L1190" s="348"/>
      <c r="M1190" s="319"/>
      <c r="N1190" s="319"/>
      <c r="O1190" s="319"/>
      <c r="P1190" s="349"/>
      <c r="Q1190" s="349"/>
      <c r="R1190" s="359"/>
      <c r="S1190" s="298"/>
      <c r="T1190" s="299"/>
      <c r="U1190" s="299"/>
      <c r="V1190" s="299"/>
      <c r="W1190" s="299"/>
      <c r="X1190" s="299"/>
      <c r="Y1190" s="299"/>
      <c r="Z1190" s="299"/>
      <c r="AA1190" s="299"/>
      <c r="AB1190" s="300"/>
    </row>
    <row r="1191" spans="2:28" customFormat="1" ht="15" customHeight="1" x14ac:dyDescent="0.25">
      <c r="B1191" s="270"/>
      <c r="C1191" s="269"/>
      <c r="D1191" s="319"/>
      <c r="E1191" s="319"/>
      <c r="F1191" s="319"/>
      <c r="G1191" s="319"/>
      <c r="H1191" s="319"/>
      <c r="I1191" s="348"/>
      <c r="J1191" s="348"/>
      <c r="K1191" s="320"/>
      <c r="L1191" s="348"/>
      <c r="M1191" s="319"/>
      <c r="N1191" s="319"/>
      <c r="O1191" s="319"/>
      <c r="P1191" s="349"/>
      <c r="Q1191" s="349"/>
      <c r="R1191" s="359"/>
      <c r="S1191" s="298"/>
      <c r="T1191" s="299"/>
      <c r="U1191" s="299"/>
      <c r="V1191" s="299"/>
      <c r="W1191" s="299"/>
      <c r="X1191" s="299"/>
      <c r="Y1191" s="299"/>
      <c r="Z1191" s="299"/>
      <c r="AA1191" s="299"/>
      <c r="AB1191" s="300"/>
    </row>
    <row r="1192" spans="2:28" customFormat="1" ht="15" customHeight="1" x14ac:dyDescent="0.25">
      <c r="B1192" s="270"/>
      <c r="C1192" s="269"/>
      <c r="D1192" s="319"/>
      <c r="E1192" s="319"/>
      <c r="F1192" s="319"/>
      <c r="G1192" s="319"/>
      <c r="H1192" s="319"/>
      <c r="I1192" s="348"/>
      <c r="J1192" s="348"/>
      <c r="K1192" s="320"/>
      <c r="L1192" s="348"/>
      <c r="M1192" s="319"/>
      <c r="N1192" s="319"/>
      <c r="O1192" s="319"/>
      <c r="P1192" s="349"/>
      <c r="Q1192" s="349"/>
      <c r="R1192" s="359"/>
      <c r="S1192" s="298"/>
      <c r="T1192" s="299"/>
      <c r="U1192" s="299"/>
      <c r="V1192" s="299"/>
      <c r="W1192" s="299"/>
      <c r="X1192" s="299"/>
      <c r="Y1192" s="299"/>
      <c r="Z1192" s="299"/>
      <c r="AA1192" s="299"/>
      <c r="AB1192" s="300"/>
    </row>
    <row r="1193" spans="2:28" customFormat="1" ht="15" customHeight="1" x14ac:dyDescent="0.25">
      <c r="B1193" s="270"/>
      <c r="C1193" s="269"/>
      <c r="D1193" s="319"/>
      <c r="E1193" s="319"/>
      <c r="F1193" s="319"/>
      <c r="G1193" s="319"/>
      <c r="H1193" s="319"/>
      <c r="I1193" s="348"/>
      <c r="J1193" s="348"/>
      <c r="K1193" s="320"/>
      <c r="L1193" s="348"/>
      <c r="M1193" s="319"/>
      <c r="N1193" s="319"/>
      <c r="O1193" s="319"/>
      <c r="P1193" s="349"/>
      <c r="Q1193" s="349"/>
      <c r="R1193" s="359"/>
      <c r="S1193" s="298"/>
      <c r="T1193" s="299"/>
      <c r="U1193" s="299"/>
      <c r="V1193" s="299"/>
      <c r="W1193" s="299"/>
      <c r="X1193" s="299"/>
      <c r="Y1193" s="299"/>
      <c r="Z1193" s="299"/>
      <c r="AA1193" s="299"/>
      <c r="AB1193" s="300"/>
    </row>
    <row r="1194" spans="2:28" customFormat="1" ht="15" customHeight="1" x14ac:dyDescent="0.25">
      <c r="B1194" s="270"/>
      <c r="C1194" s="269"/>
      <c r="D1194" s="319"/>
      <c r="E1194" s="319"/>
      <c r="F1194" s="319"/>
      <c r="G1194" s="319"/>
      <c r="H1194" s="319"/>
      <c r="I1194" s="348"/>
      <c r="J1194" s="348"/>
      <c r="K1194" s="320"/>
      <c r="L1194" s="348"/>
      <c r="M1194" s="319"/>
      <c r="N1194" s="319"/>
      <c r="O1194" s="319"/>
      <c r="P1194" s="349"/>
      <c r="Q1194" s="349"/>
      <c r="R1194" s="359"/>
      <c r="S1194" s="298"/>
      <c r="T1194" s="299"/>
      <c r="U1194" s="299"/>
      <c r="V1194" s="299"/>
      <c r="W1194" s="299"/>
      <c r="X1194" s="299"/>
      <c r="Y1194" s="299"/>
      <c r="Z1194" s="299"/>
      <c r="AA1194" s="299"/>
      <c r="AB1194" s="300"/>
    </row>
    <row r="1195" spans="2:28" customFormat="1" ht="15" customHeight="1" x14ac:dyDescent="0.25">
      <c r="B1195" s="270"/>
      <c r="C1195" s="269"/>
      <c r="D1195" s="319"/>
      <c r="E1195" s="319"/>
      <c r="F1195" s="319"/>
      <c r="G1195" s="319"/>
      <c r="H1195" s="319"/>
      <c r="I1195" s="348"/>
      <c r="J1195" s="348"/>
      <c r="K1195" s="320"/>
      <c r="L1195" s="348"/>
      <c r="M1195" s="319"/>
      <c r="N1195" s="319"/>
      <c r="O1195" s="319"/>
      <c r="P1195" s="349"/>
      <c r="Q1195" s="349"/>
      <c r="R1195" s="359"/>
      <c r="S1195" s="298"/>
      <c r="T1195" s="299"/>
      <c r="U1195" s="299"/>
      <c r="V1195" s="299"/>
      <c r="W1195" s="299"/>
      <c r="X1195" s="299"/>
      <c r="Y1195" s="299"/>
      <c r="Z1195" s="299"/>
      <c r="AA1195" s="299"/>
      <c r="AB1195" s="300"/>
    </row>
    <row r="1196" spans="2:28" customFormat="1" ht="15" customHeight="1" x14ac:dyDescent="0.25">
      <c r="B1196" s="270"/>
      <c r="C1196" s="269"/>
      <c r="D1196" s="319"/>
      <c r="E1196" s="319"/>
      <c r="F1196" s="319"/>
      <c r="G1196" s="319"/>
      <c r="H1196" s="319"/>
      <c r="I1196" s="348"/>
      <c r="J1196" s="348"/>
      <c r="K1196" s="320"/>
      <c r="L1196" s="348"/>
      <c r="M1196" s="319"/>
      <c r="N1196" s="319"/>
      <c r="O1196" s="319"/>
      <c r="P1196" s="349"/>
      <c r="Q1196" s="349"/>
      <c r="R1196" s="359"/>
      <c r="S1196" s="298"/>
      <c r="T1196" s="299"/>
      <c r="U1196" s="299"/>
      <c r="V1196" s="299"/>
      <c r="W1196" s="299"/>
      <c r="X1196" s="299"/>
      <c r="Y1196" s="299"/>
      <c r="Z1196" s="299"/>
      <c r="AA1196" s="299"/>
      <c r="AB1196" s="300"/>
    </row>
    <row r="1197" spans="2:28" customFormat="1" ht="15" customHeight="1" x14ac:dyDescent="0.25">
      <c r="B1197" s="270"/>
      <c r="C1197" s="269"/>
      <c r="D1197" s="319"/>
      <c r="E1197" s="319"/>
      <c r="F1197" s="319"/>
      <c r="G1197" s="319"/>
      <c r="H1197" s="319"/>
      <c r="I1197" s="348"/>
      <c r="J1197" s="348"/>
      <c r="K1197" s="320"/>
      <c r="L1197" s="348"/>
      <c r="M1197" s="319"/>
      <c r="N1197" s="319"/>
      <c r="O1197" s="319"/>
      <c r="P1197" s="349"/>
      <c r="Q1197" s="349"/>
      <c r="R1197" s="359"/>
      <c r="S1197" s="298"/>
      <c r="T1197" s="299"/>
      <c r="U1197" s="299"/>
      <c r="V1197" s="299"/>
      <c r="W1197" s="299"/>
      <c r="X1197" s="299"/>
      <c r="Y1197" s="299"/>
      <c r="Z1197" s="299"/>
      <c r="AA1197" s="299"/>
      <c r="AB1197" s="300"/>
    </row>
    <row r="1198" spans="2:28" customFormat="1" ht="15" customHeight="1" x14ac:dyDescent="0.25">
      <c r="B1198" s="270"/>
      <c r="C1198" s="269"/>
      <c r="D1198" s="319"/>
      <c r="E1198" s="319"/>
      <c r="F1198" s="319"/>
      <c r="G1198" s="319"/>
      <c r="H1198" s="319"/>
      <c r="I1198" s="348"/>
      <c r="J1198" s="348"/>
      <c r="K1198" s="320"/>
      <c r="L1198" s="348"/>
      <c r="M1198" s="319"/>
      <c r="N1198" s="319"/>
      <c r="O1198" s="319"/>
      <c r="P1198" s="349"/>
      <c r="Q1198" s="349"/>
      <c r="R1198" s="359"/>
      <c r="S1198" s="298"/>
      <c r="T1198" s="299"/>
      <c r="U1198" s="299"/>
      <c r="V1198" s="299"/>
      <c r="W1198" s="299"/>
      <c r="X1198" s="299"/>
      <c r="Y1198" s="299"/>
      <c r="Z1198" s="299"/>
      <c r="AA1198" s="299"/>
      <c r="AB1198" s="300"/>
    </row>
    <row r="1199" spans="2:28" customFormat="1" ht="15" customHeight="1" x14ac:dyDescent="0.25">
      <c r="B1199" s="270"/>
      <c r="C1199" s="269"/>
      <c r="D1199" s="319"/>
      <c r="E1199" s="319"/>
      <c r="F1199" s="319"/>
      <c r="G1199" s="319"/>
      <c r="H1199" s="319"/>
      <c r="I1199" s="348"/>
      <c r="J1199" s="348"/>
      <c r="K1199" s="320"/>
      <c r="L1199" s="348"/>
      <c r="M1199" s="319"/>
      <c r="N1199" s="319"/>
      <c r="O1199" s="319"/>
      <c r="P1199" s="349"/>
      <c r="Q1199" s="349"/>
      <c r="R1199" s="359"/>
      <c r="S1199" s="298"/>
      <c r="T1199" s="299"/>
      <c r="U1199" s="299"/>
      <c r="V1199" s="299"/>
      <c r="W1199" s="299"/>
      <c r="X1199" s="299"/>
      <c r="Y1199" s="299"/>
      <c r="Z1199" s="299"/>
      <c r="AA1199" s="299"/>
      <c r="AB1199" s="300"/>
    </row>
    <row r="1200" spans="2:28" customFormat="1" ht="15" customHeight="1" x14ac:dyDescent="0.25">
      <c r="B1200" s="270"/>
      <c r="C1200" s="269"/>
      <c r="D1200" s="319"/>
      <c r="E1200" s="319"/>
      <c r="F1200" s="319"/>
      <c r="G1200" s="319"/>
      <c r="H1200" s="319"/>
      <c r="I1200" s="348"/>
      <c r="J1200" s="348"/>
      <c r="K1200" s="320"/>
      <c r="L1200" s="348"/>
      <c r="M1200" s="319"/>
      <c r="N1200" s="319"/>
      <c r="O1200" s="319"/>
      <c r="P1200" s="349"/>
      <c r="Q1200" s="349"/>
      <c r="R1200" s="359"/>
      <c r="S1200" s="298"/>
      <c r="T1200" s="299"/>
      <c r="U1200" s="299"/>
      <c r="V1200" s="299"/>
      <c r="W1200" s="299"/>
      <c r="X1200" s="299"/>
      <c r="Y1200" s="299"/>
      <c r="Z1200" s="299"/>
      <c r="AA1200" s="299"/>
      <c r="AB1200" s="300"/>
    </row>
    <row r="1201" spans="2:28" customFormat="1" ht="15" customHeight="1" x14ac:dyDescent="0.25">
      <c r="B1201" s="270"/>
      <c r="C1201" s="269"/>
      <c r="D1201" s="319"/>
      <c r="E1201" s="319"/>
      <c r="F1201" s="319"/>
      <c r="G1201" s="319"/>
      <c r="H1201" s="319"/>
      <c r="I1201" s="348"/>
      <c r="J1201" s="348"/>
      <c r="K1201" s="320"/>
      <c r="L1201" s="348"/>
      <c r="M1201" s="319"/>
      <c r="N1201" s="319"/>
      <c r="O1201" s="319"/>
      <c r="P1201" s="349"/>
      <c r="Q1201" s="349"/>
      <c r="R1201" s="359"/>
      <c r="S1201" s="298"/>
      <c r="T1201" s="299"/>
      <c r="U1201" s="299"/>
      <c r="V1201" s="299"/>
      <c r="W1201" s="299"/>
      <c r="X1201" s="299"/>
      <c r="Y1201" s="299"/>
      <c r="Z1201" s="299"/>
      <c r="AA1201" s="299"/>
      <c r="AB1201" s="300"/>
    </row>
    <row r="1202" spans="2:28" customFormat="1" ht="15" customHeight="1" x14ac:dyDescent="0.25">
      <c r="B1202" s="270"/>
      <c r="C1202" s="269"/>
      <c r="D1202" s="319"/>
      <c r="E1202" s="319"/>
      <c r="F1202" s="319"/>
      <c r="G1202" s="319"/>
      <c r="H1202" s="319"/>
      <c r="I1202" s="348"/>
      <c r="J1202" s="348"/>
      <c r="K1202" s="320"/>
      <c r="L1202" s="348"/>
      <c r="M1202" s="319"/>
      <c r="N1202" s="319"/>
      <c r="O1202" s="319"/>
      <c r="P1202" s="349"/>
      <c r="Q1202" s="349"/>
      <c r="R1202" s="359"/>
      <c r="S1202" s="298"/>
      <c r="T1202" s="299"/>
      <c r="U1202" s="299"/>
      <c r="V1202" s="299"/>
      <c r="W1202" s="299"/>
      <c r="X1202" s="299"/>
      <c r="Y1202" s="299"/>
      <c r="Z1202" s="299"/>
      <c r="AA1202" s="299"/>
      <c r="AB1202" s="300"/>
    </row>
    <row r="1203" spans="2:28" customFormat="1" ht="15" customHeight="1" x14ac:dyDescent="0.25">
      <c r="B1203" s="270"/>
      <c r="C1203" s="269"/>
      <c r="D1203" s="319"/>
      <c r="E1203" s="319"/>
      <c r="F1203" s="319"/>
      <c r="G1203" s="319"/>
      <c r="H1203" s="319"/>
      <c r="I1203" s="348"/>
      <c r="J1203" s="348"/>
      <c r="K1203" s="320"/>
      <c r="L1203" s="348"/>
      <c r="M1203" s="319"/>
      <c r="N1203" s="319"/>
      <c r="O1203" s="319"/>
      <c r="P1203" s="349"/>
      <c r="Q1203" s="349"/>
      <c r="R1203" s="359"/>
      <c r="S1203" s="298"/>
      <c r="T1203" s="299"/>
      <c r="U1203" s="299"/>
      <c r="V1203" s="299"/>
      <c r="W1203" s="299"/>
      <c r="X1203" s="299"/>
      <c r="Y1203" s="299"/>
      <c r="Z1203" s="299"/>
      <c r="AA1203" s="299"/>
      <c r="AB1203" s="300"/>
    </row>
    <row r="1204" spans="2:28" customFormat="1" ht="15" customHeight="1" x14ac:dyDescent="0.25">
      <c r="B1204" s="270"/>
      <c r="C1204" s="269"/>
      <c r="D1204" s="319"/>
      <c r="E1204" s="319"/>
      <c r="F1204" s="319"/>
      <c r="G1204" s="319"/>
      <c r="H1204" s="319"/>
      <c r="I1204" s="348"/>
      <c r="J1204" s="348"/>
      <c r="K1204" s="320"/>
      <c r="L1204" s="348"/>
      <c r="M1204" s="319"/>
      <c r="N1204" s="319"/>
      <c r="O1204" s="319"/>
      <c r="P1204" s="349"/>
      <c r="Q1204" s="349"/>
      <c r="R1204" s="359"/>
      <c r="S1204" s="298"/>
      <c r="T1204" s="299"/>
      <c r="U1204" s="299"/>
      <c r="V1204" s="299"/>
      <c r="W1204" s="299"/>
      <c r="X1204" s="299"/>
      <c r="Y1204" s="299"/>
      <c r="Z1204" s="299"/>
      <c r="AA1204" s="299"/>
      <c r="AB1204" s="300"/>
    </row>
    <row r="1205" spans="2:28" customFormat="1" ht="15" customHeight="1" x14ac:dyDescent="0.25">
      <c r="B1205" s="270"/>
      <c r="C1205" s="269"/>
      <c r="D1205" s="319"/>
      <c r="E1205" s="319"/>
      <c r="F1205" s="319"/>
      <c r="G1205" s="319"/>
      <c r="H1205" s="319"/>
      <c r="I1205" s="348"/>
      <c r="J1205" s="348"/>
      <c r="K1205" s="320"/>
      <c r="L1205" s="348"/>
      <c r="M1205" s="319"/>
      <c r="N1205" s="319"/>
      <c r="O1205" s="319"/>
      <c r="P1205" s="349"/>
      <c r="Q1205" s="349"/>
      <c r="R1205" s="359"/>
      <c r="S1205" s="298"/>
      <c r="T1205" s="299"/>
      <c r="U1205" s="299"/>
      <c r="V1205" s="299"/>
      <c r="W1205" s="299"/>
      <c r="X1205" s="299"/>
      <c r="Y1205" s="299"/>
      <c r="Z1205" s="299"/>
      <c r="AA1205" s="299"/>
      <c r="AB1205" s="300"/>
    </row>
    <row r="1206" spans="2:28" customFormat="1" ht="15" customHeight="1" x14ac:dyDescent="0.25">
      <c r="B1206" s="270"/>
      <c r="C1206" s="269"/>
      <c r="D1206" s="319"/>
      <c r="E1206" s="319"/>
      <c r="F1206" s="319"/>
      <c r="G1206" s="319"/>
      <c r="H1206" s="319"/>
      <c r="I1206" s="348"/>
      <c r="J1206" s="348"/>
      <c r="K1206" s="320"/>
      <c r="L1206" s="348"/>
      <c r="M1206" s="319"/>
      <c r="N1206" s="319"/>
      <c r="O1206" s="319"/>
      <c r="P1206" s="349"/>
      <c r="Q1206" s="349"/>
      <c r="R1206" s="359"/>
      <c r="S1206" s="298"/>
      <c r="T1206" s="299"/>
      <c r="U1206" s="299"/>
      <c r="V1206" s="299"/>
      <c r="W1206" s="299"/>
      <c r="X1206" s="299"/>
      <c r="Y1206" s="299"/>
      <c r="Z1206" s="299"/>
      <c r="AA1206" s="299"/>
      <c r="AB1206" s="300"/>
    </row>
    <row r="1207" spans="2:28" customFormat="1" ht="15" customHeight="1" x14ac:dyDescent="0.25">
      <c r="B1207" s="270"/>
      <c r="C1207" s="269"/>
      <c r="D1207" s="319"/>
      <c r="E1207" s="319"/>
      <c r="F1207" s="319"/>
      <c r="G1207" s="319"/>
      <c r="H1207" s="319"/>
      <c r="I1207" s="348"/>
      <c r="J1207" s="348"/>
      <c r="K1207" s="320"/>
      <c r="L1207" s="348"/>
      <c r="M1207" s="319"/>
      <c r="N1207" s="319"/>
      <c r="O1207" s="319"/>
      <c r="P1207" s="349"/>
      <c r="Q1207" s="349"/>
      <c r="R1207" s="359"/>
      <c r="S1207" s="298"/>
      <c r="T1207" s="299"/>
      <c r="U1207" s="299"/>
      <c r="V1207" s="299"/>
      <c r="W1207" s="299"/>
      <c r="X1207" s="299"/>
      <c r="Y1207" s="299"/>
      <c r="Z1207" s="299"/>
      <c r="AA1207" s="299"/>
      <c r="AB1207" s="300"/>
    </row>
    <row r="1208" spans="2:28" customFormat="1" ht="15" customHeight="1" x14ac:dyDescent="0.25">
      <c r="B1208" s="270"/>
      <c r="C1208" s="269"/>
      <c r="D1208" s="319"/>
      <c r="E1208" s="319"/>
      <c r="F1208" s="319"/>
      <c r="G1208" s="319"/>
      <c r="H1208" s="319"/>
      <c r="I1208" s="348"/>
      <c r="J1208" s="348"/>
      <c r="K1208" s="320"/>
      <c r="L1208" s="348"/>
      <c r="M1208" s="319"/>
      <c r="N1208" s="319"/>
      <c r="O1208" s="319"/>
      <c r="P1208" s="349"/>
      <c r="Q1208" s="349"/>
      <c r="R1208" s="359"/>
      <c r="S1208" s="298"/>
      <c r="T1208" s="299"/>
      <c r="U1208" s="299"/>
      <c r="V1208" s="299"/>
      <c r="W1208" s="299"/>
      <c r="X1208" s="299"/>
      <c r="Y1208" s="299"/>
      <c r="Z1208" s="299"/>
      <c r="AA1208" s="299"/>
      <c r="AB1208" s="300"/>
    </row>
    <row r="1209" spans="2:28" customFormat="1" ht="15" customHeight="1" x14ac:dyDescent="0.25">
      <c r="B1209" s="270"/>
      <c r="C1209" s="269"/>
      <c r="D1209" s="319"/>
      <c r="E1209" s="319"/>
      <c r="F1209" s="319"/>
      <c r="G1209" s="319"/>
      <c r="H1209" s="319"/>
      <c r="I1209" s="348"/>
      <c r="J1209" s="348"/>
      <c r="K1209" s="320"/>
      <c r="L1209" s="348"/>
      <c r="M1209" s="319"/>
      <c r="N1209" s="319"/>
      <c r="O1209" s="319"/>
      <c r="P1209" s="349"/>
      <c r="Q1209" s="349"/>
      <c r="R1209" s="359"/>
      <c r="S1209" s="298"/>
      <c r="T1209" s="299"/>
      <c r="U1209" s="299"/>
      <c r="V1209" s="299"/>
      <c r="W1209" s="299"/>
      <c r="X1209" s="299"/>
      <c r="Y1209" s="299"/>
      <c r="Z1209" s="299"/>
      <c r="AA1209" s="299"/>
      <c r="AB1209" s="300"/>
    </row>
    <row r="1210" spans="2:28" customFormat="1" ht="15" customHeight="1" x14ac:dyDescent="0.25">
      <c r="B1210" s="270"/>
      <c r="C1210" s="269"/>
      <c r="D1210" s="319"/>
      <c r="E1210" s="319"/>
      <c r="F1210" s="319"/>
      <c r="G1210" s="319"/>
      <c r="H1210" s="319"/>
      <c r="I1210" s="348"/>
      <c r="J1210" s="348"/>
      <c r="K1210" s="320"/>
      <c r="L1210" s="348"/>
      <c r="M1210" s="319"/>
      <c r="N1210" s="319"/>
      <c r="O1210" s="319"/>
      <c r="P1210" s="349"/>
      <c r="Q1210" s="349"/>
      <c r="R1210" s="359"/>
      <c r="S1210" s="298"/>
      <c r="T1210" s="299"/>
      <c r="U1210" s="299"/>
      <c r="V1210" s="299"/>
      <c r="W1210" s="299"/>
      <c r="X1210" s="299"/>
      <c r="Y1210" s="299"/>
      <c r="Z1210" s="299"/>
      <c r="AA1210" s="299"/>
      <c r="AB1210" s="300"/>
    </row>
    <row r="1211" spans="2:28" customFormat="1" ht="15" customHeight="1" x14ac:dyDescent="0.25">
      <c r="B1211" s="270"/>
      <c r="C1211" s="269"/>
      <c r="D1211" s="319"/>
      <c r="E1211" s="319"/>
      <c r="F1211" s="319"/>
      <c r="G1211" s="319"/>
      <c r="H1211" s="319"/>
      <c r="I1211" s="348"/>
      <c r="J1211" s="348"/>
      <c r="K1211" s="320"/>
      <c r="L1211" s="348"/>
      <c r="M1211" s="319"/>
      <c r="N1211" s="319"/>
      <c r="O1211" s="319"/>
      <c r="P1211" s="349"/>
      <c r="Q1211" s="349"/>
      <c r="R1211" s="359"/>
      <c r="S1211" s="298"/>
      <c r="T1211" s="299"/>
      <c r="U1211" s="299"/>
      <c r="V1211" s="299"/>
      <c r="W1211" s="299"/>
      <c r="X1211" s="299"/>
      <c r="Y1211" s="299"/>
      <c r="Z1211" s="299"/>
      <c r="AA1211" s="299"/>
      <c r="AB1211" s="300"/>
    </row>
    <row r="1212" spans="2:28" customFormat="1" ht="15" customHeight="1" x14ac:dyDescent="0.25">
      <c r="B1212" s="270"/>
      <c r="C1212" s="269"/>
      <c r="D1212" s="319"/>
      <c r="E1212" s="319"/>
      <c r="F1212" s="319"/>
      <c r="G1212" s="319"/>
      <c r="H1212" s="319"/>
      <c r="I1212" s="348"/>
      <c r="J1212" s="348"/>
      <c r="K1212" s="320"/>
      <c r="L1212" s="348"/>
      <c r="M1212" s="319"/>
      <c r="N1212" s="319"/>
      <c r="O1212" s="319"/>
      <c r="P1212" s="349"/>
      <c r="Q1212" s="349"/>
      <c r="R1212" s="359"/>
      <c r="S1212" s="298"/>
      <c r="T1212" s="299"/>
      <c r="U1212" s="299"/>
      <c r="V1212" s="299"/>
      <c r="W1212" s="299"/>
      <c r="X1212" s="299"/>
      <c r="Y1212" s="299"/>
      <c r="Z1212" s="299"/>
      <c r="AA1212" s="299"/>
      <c r="AB1212" s="300"/>
    </row>
    <row r="1213" spans="2:28" customFormat="1" ht="15" customHeight="1" x14ac:dyDescent="0.25">
      <c r="B1213" s="270"/>
      <c r="C1213" s="269"/>
      <c r="D1213" s="319"/>
      <c r="E1213" s="319"/>
      <c r="F1213" s="319"/>
      <c r="G1213" s="319"/>
      <c r="H1213" s="319"/>
      <c r="I1213" s="348"/>
      <c r="J1213" s="348"/>
      <c r="K1213" s="320"/>
      <c r="L1213" s="348"/>
      <c r="M1213" s="319"/>
      <c r="N1213" s="319"/>
      <c r="O1213" s="319"/>
      <c r="P1213" s="349"/>
      <c r="Q1213" s="349"/>
      <c r="R1213" s="359"/>
      <c r="S1213" s="298"/>
      <c r="T1213" s="299"/>
      <c r="U1213" s="299"/>
      <c r="V1213" s="299"/>
      <c r="W1213" s="299"/>
      <c r="X1213" s="299"/>
      <c r="Y1213" s="299"/>
      <c r="Z1213" s="299"/>
      <c r="AA1213" s="299"/>
      <c r="AB1213" s="300"/>
    </row>
    <row r="1214" spans="2:28" customFormat="1" ht="15" customHeight="1" x14ac:dyDescent="0.25">
      <c r="B1214" s="270"/>
      <c r="C1214" s="269"/>
      <c r="D1214" s="319"/>
      <c r="E1214" s="319"/>
      <c r="F1214" s="319"/>
      <c r="G1214" s="319"/>
      <c r="H1214" s="319"/>
      <c r="I1214" s="348"/>
      <c r="J1214" s="348"/>
      <c r="K1214" s="320"/>
      <c r="L1214" s="348"/>
      <c r="M1214" s="319"/>
      <c r="N1214" s="319"/>
      <c r="O1214" s="319"/>
      <c r="P1214" s="349"/>
      <c r="Q1214" s="349"/>
      <c r="R1214" s="359"/>
      <c r="S1214" s="298"/>
      <c r="T1214" s="299"/>
      <c r="U1214" s="299"/>
      <c r="V1214" s="299"/>
      <c r="W1214" s="299"/>
      <c r="X1214" s="299"/>
      <c r="Y1214" s="299"/>
      <c r="Z1214" s="299"/>
      <c r="AA1214" s="299"/>
      <c r="AB1214" s="300"/>
    </row>
    <row r="1215" spans="2:28" customFormat="1" ht="15" customHeight="1" x14ac:dyDescent="0.25">
      <c r="B1215" s="270"/>
      <c r="C1215" s="269"/>
      <c r="D1215" s="319"/>
      <c r="E1215" s="319"/>
      <c r="F1215" s="319"/>
      <c r="G1215" s="319"/>
      <c r="H1215" s="319"/>
      <c r="I1215" s="348"/>
      <c r="J1215" s="348"/>
      <c r="K1215" s="320"/>
      <c r="L1215" s="348"/>
      <c r="M1215" s="319"/>
      <c r="N1215" s="319"/>
      <c r="O1215" s="319"/>
      <c r="P1215" s="349"/>
      <c r="Q1215" s="349"/>
      <c r="R1215" s="359"/>
      <c r="S1215" s="298"/>
      <c r="T1215" s="299"/>
      <c r="U1215" s="299"/>
      <c r="V1215" s="299"/>
      <c r="W1215" s="299"/>
      <c r="X1215" s="299"/>
      <c r="Y1215" s="299"/>
      <c r="Z1215" s="299"/>
      <c r="AA1215" s="299"/>
      <c r="AB1215" s="300"/>
    </row>
    <row r="1216" spans="2:28" customFormat="1" ht="15" customHeight="1" x14ac:dyDescent="0.25">
      <c r="B1216" s="270"/>
      <c r="C1216" s="269"/>
      <c r="D1216" s="319"/>
      <c r="E1216" s="319"/>
      <c r="F1216" s="319"/>
      <c r="G1216" s="319"/>
      <c r="H1216" s="319"/>
      <c r="I1216" s="348"/>
      <c r="J1216" s="348"/>
      <c r="K1216" s="320"/>
      <c r="L1216" s="348"/>
      <c r="M1216" s="319"/>
      <c r="N1216" s="319"/>
      <c r="O1216" s="319"/>
      <c r="P1216" s="349"/>
      <c r="Q1216" s="349"/>
      <c r="R1216" s="359"/>
      <c r="S1216" s="298"/>
      <c r="T1216" s="299"/>
      <c r="U1216" s="299"/>
      <c r="V1216" s="299"/>
      <c r="W1216" s="299"/>
      <c r="X1216" s="299"/>
      <c r="Y1216" s="299"/>
      <c r="Z1216" s="299"/>
      <c r="AA1216" s="299"/>
      <c r="AB1216" s="300"/>
    </row>
    <row r="1217" spans="2:28" customFormat="1" ht="15" customHeight="1" x14ac:dyDescent="0.25">
      <c r="B1217" s="270"/>
      <c r="C1217" s="269"/>
      <c r="D1217" s="319"/>
      <c r="E1217" s="319"/>
      <c r="F1217" s="319"/>
      <c r="G1217" s="319"/>
      <c r="H1217" s="319"/>
      <c r="I1217" s="348"/>
      <c r="J1217" s="348"/>
      <c r="K1217" s="320"/>
      <c r="L1217" s="348"/>
      <c r="M1217" s="319"/>
      <c r="N1217" s="319"/>
      <c r="O1217" s="319"/>
      <c r="P1217" s="349"/>
      <c r="Q1217" s="349"/>
      <c r="R1217" s="359"/>
      <c r="S1217" s="298"/>
      <c r="T1217" s="299"/>
      <c r="U1217" s="299"/>
      <c r="V1217" s="299"/>
      <c r="W1217" s="299"/>
      <c r="X1217" s="299"/>
      <c r="Y1217" s="299"/>
      <c r="Z1217" s="299"/>
      <c r="AA1217" s="299"/>
      <c r="AB1217" s="300"/>
    </row>
    <row r="1218" spans="2:28" customFormat="1" ht="15" customHeight="1" x14ac:dyDescent="0.25">
      <c r="B1218" s="270"/>
      <c r="C1218" s="269"/>
      <c r="D1218" s="319"/>
      <c r="E1218" s="319"/>
      <c r="F1218" s="319"/>
      <c r="G1218" s="319"/>
      <c r="H1218" s="319"/>
      <c r="I1218" s="348"/>
      <c r="J1218" s="348"/>
      <c r="K1218" s="320"/>
      <c r="L1218" s="348"/>
      <c r="M1218" s="319"/>
      <c r="N1218" s="319"/>
      <c r="O1218" s="319"/>
      <c r="P1218" s="349"/>
      <c r="Q1218" s="349"/>
      <c r="R1218" s="359"/>
      <c r="S1218" s="298"/>
      <c r="T1218" s="299"/>
      <c r="U1218" s="299"/>
      <c r="V1218" s="299"/>
      <c r="W1218" s="299"/>
      <c r="X1218" s="299"/>
      <c r="Y1218" s="299"/>
      <c r="Z1218" s="299"/>
      <c r="AA1218" s="299"/>
      <c r="AB1218" s="300"/>
    </row>
    <row r="1219" spans="2:28" customFormat="1" ht="15" customHeight="1" x14ac:dyDescent="0.25">
      <c r="B1219" s="270"/>
      <c r="C1219" s="269"/>
      <c r="D1219" s="319"/>
      <c r="E1219" s="319"/>
      <c r="F1219" s="319"/>
      <c r="G1219" s="319"/>
      <c r="H1219" s="319"/>
      <c r="I1219" s="348"/>
      <c r="J1219" s="348"/>
      <c r="K1219" s="320"/>
      <c r="L1219" s="348"/>
      <c r="M1219" s="319"/>
      <c r="N1219" s="319"/>
      <c r="O1219" s="319"/>
      <c r="P1219" s="349"/>
      <c r="Q1219" s="349"/>
      <c r="R1219" s="359"/>
      <c r="S1219" s="298"/>
      <c r="T1219" s="299"/>
      <c r="U1219" s="299"/>
      <c r="V1219" s="299"/>
      <c r="W1219" s="299"/>
      <c r="X1219" s="299"/>
      <c r="Y1219" s="299"/>
      <c r="Z1219" s="299"/>
      <c r="AA1219" s="299"/>
      <c r="AB1219" s="300"/>
    </row>
    <row r="1220" spans="2:28" customFormat="1" ht="15" customHeight="1" x14ac:dyDescent="0.25">
      <c r="B1220" s="270"/>
      <c r="C1220" s="269"/>
      <c r="D1220" s="319"/>
      <c r="E1220" s="319"/>
      <c r="F1220" s="319"/>
      <c r="G1220" s="319"/>
      <c r="H1220" s="319"/>
      <c r="I1220" s="348"/>
      <c r="J1220" s="348"/>
      <c r="K1220" s="320"/>
      <c r="L1220" s="348"/>
      <c r="M1220" s="319"/>
      <c r="N1220" s="319"/>
      <c r="O1220" s="319"/>
      <c r="P1220" s="349"/>
      <c r="Q1220" s="349"/>
      <c r="R1220" s="359"/>
      <c r="S1220" s="298"/>
      <c r="T1220" s="299"/>
      <c r="U1220" s="299"/>
      <c r="V1220" s="299"/>
      <c r="W1220" s="299"/>
      <c r="X1220" s="299"/>
      <c r="Y1220" s="299"/>
      <c r="Z1220" s="299"/>
      <c r="AA1220" s="299"/>
      <c r="AB1220" s="300"/>
    </row>
    <row r="1221" spans="2:28" customFormat="1" ht="15" customHeight="1" x14ac:dyDescent="0.25">
      <c r="B1221" s="270"/>
      <c r="C1221" s="269"/>
      <c r="D1221" s="319"/>
      <c r="E1221" s="319"/>
      <c r="F1221" s="319"/>
      <c r="G1221" s="319"/>
      <c r="H1221" s="319"/>
      <c r="I1221" s="348"/>
      <c r="J1221" s="348"/>
      <c r="K1221" s="320"/>
      <c r="L1221" s="348"/>
      <c r="M1221" s="319"/>
      <c r="N1221" s="319"/>
      <c r="O1221" s="319"/>
      <c r="P1221" s="349"/>
      <c r="Q1221" s="349"/>
      <c r="R1221" s="359"/>
      <c r="S1221" s="298"/>
      <c r="T1221" s="299"/>
      <c r="U1221" s="299"/>
      <c r="V1221" s="299"/>
      <c r="W1221" s="299"/>
      <c r="X1221" s="299"/>
      <c r="Y1221" s="299"/>
      <c r="Z1221" s="299"/>
      <c r="AA1221" s="299"/>
      <c r="AB1221" s="300"/>
    </row>
    <row r="1222" spans="2:28" customFormat="1" ht="15" customHeight="1" x14ac:dyDescent="0.25">
      <c r="B1222" s="270"/>
      <c r="C1222" s="269"/>
      <c r="D1222" s="319"/>
      <c r="E1222" s="319"/>
      <c r="F1222" s="319"/>
      <c r="G1222" s="319"/>
      <c r="H1222" s="319"/>
      <c r="I1222" s="348"/>
      <c r="J1222" s="348"/>
      <c r="K1222" s="320"/>
      <c r="L1222" s="348"/>
      <c r="M1222" s="319"/>
      <c r="N1222" s="319"/>
      <c r="O1222" s="319"/>
      <c r="P1222" s="349"/>
      <c r="Q1222" s="349"/>
      <c r="R1222" s="359"/>
      <c r="S1222" s="298"/>
      <c r="T1222" s="299"/>
      <c r="U1222" s="299"/>
      <c r="V1222" s="299"/>
      <c r="W1222" s="299"/>
      <c r="X1222" s="299"/>
      <c r="Y1222" s="299"/>
      <c r="Z1222" s="299"/>
      <c r="AA1222" s="299"/>
      <c r="AB1222" s="300"/>
    </row>
    <row r="1223" spans="2:28" customFormat="1" ht="15" customHeight="1" x14ac:dyDescent="0.25">
      <c r="B1223" s="270"/>
      <c r="C1223" s="269"/>
      <c r="D1223" s="319"/>
      <c r="E1223" s="319"/>
      <c r="F1223" s="319"/>
      <c r="G1223" s="319"/>
      <c r="H1223" s="319"/>
      <c r="I1223" s="348"/>
      <c r="J1223" s="348"/>
      <c r="K1223" s="320"/>
      <c r="L1223" s="348"/>
      <c r="M1223" s="319"/>
      <c r="N1223" s="319"/>
      <c r="O1223" s="319"/>
      <c r="P1223" s="349"/>
      <c r="Q1223" s="349"/>
      <c r="R1223" s="359"/>
      <c r="S1223" s="298"/>
      <c r="T1223" s="299"/>
      <c r="U1223" s="299"/>
      <c r="V1223" s="299"/>
      <c r="W1223" s="299"/>
      <c r="X1223" s="299"/>
      <c r="Y1223" s="299"/>
      <c r="Z1223" s="299"/>
      <c r="AA1223" s="299"/>
      <c r="AB1223" s="300"/>
    </row>
    <row r="1224" spans="2:28" customFormat="1" ht="15" customHeight="1" x14ac:dyDescent="0.25">
      <c r="B1224" s="270"/>
      <c r="C1224" s="269"/>
      <c r="D1224" s="319"/>
      <c r="E1224" s="319"/>
      <c r="F1224" s="319"/>
      <c r="G1224" s="319"/>
      <c r="H1224" s="319"/>
      <c r="I1224" s="348"/>
      <c r="J1224" s="348"/>
      <c r="K1224" s="320"/>
      <c r="L1224" s="348"/>
      <c r="M1224" s="319"/>
      <c r="N1224" s="319"/>
      <c r="O1224" s="319"/>
      <c r="P1224" s="349"/>
      <c r="Q1224" s="349"/>
      <c r="R1224" s="359"/>
      <c r="S1224" s="298"/>
      <c r="T1224" s="299"/>
      <c r="U1224" s="299"/>
      <c r="V1224" s="299"/>
      <c r="W1224" s="299"/>
      <c r="X1224" s="299"/>
      <c r="Y1224" s="299"/>
      <c r="Z1224" s="299"/>
      <c r="AA1224" s="299"/>
      <c r="AB1224" s="300"/>
    </row>
    <row r="1225" spans="2:28" customFormat="1" ht="15" customHeight="1" x14ac:dyDescent="0.25">
      <c r="B1225" s="270"/>
      <c r="C1225" s="269"/>
      <c r="D1225" s="319"/>
      <c r="E1225" s="319"/>
      <c r="F1225" s="319"/>
      <c r="G1225" s="319"/>
      <c r="H1225" s="319"/>
      <c r="I1225" s="348"/>
      <c r="J1225" s="348"/>
      <c r="K1225" s="320"/>
      <c r="L1225" s="348"/>
      <c r="M1225" s="319"/>
      <c r="N1225" s="319"/>
      <c r="O1225" s="319"/>
      <c r="P1225" s="349"/>
      <c r="Q1225" s="349"/>
      <c r="R1225" s="359"/>
      <c r="S1225" s="298"/>
      <c r="T1225" s="299"/>
      <c r="U1225" s="299"/>
      <c r="V1225" s="299"/>
      <c r="W1225" s="299"/>
      <c r="X1225" s="299"/>
      <c r="Y1225" s="299"/>
      <c r="Z1225" s="299"/>
      <c r="AA1225" s="299"/>
      <c r="AB1225" s="300"/>
    </row>
    <row r="1226" spans="2:28" customFormat="1" ht="15" customHeight="1" x14ac:dyDescent="0.25">
      <c r="B1226" s="270"/>
      <c r="C1226" s="269"/>
      <c r="D1226" s="319"/>
      <c r="E1226" s="319"/>
      <c r="F1226" s="319"/>
      <c r="G1226" s="319"/>
      <c r="H1226" s="319"/>
      <c r="I1226" s="348"/>
      <c r="J1226" s="348"/>
      <c r="K1226" s="320"/>
      <c r="L1226" s="348"/>
      <c r="M1226" s="319"/>
      <c r="N1226" s="319"/>
      <c r="O1226" s="319"/>
      <c r="P1226" s="349"/>
      <c r="Q1226" s="349"/>
      <c r="R1226" s="359"/>
      <c r="S1226" s="298"/>
      <c r="T1226" s="299"/>
      <c r="U1226" s="299"/>
      <c r="V1226" s="299"/>
      <c r="W1226" s="299"/>
      <c r="X1226" s="299"/>
      <c r="Y1226" s="299"/>
      <c r="Z1226" s="299"/>
      <c r="AA1226" s="299"/>
      <c r="AB1226" s="300"/>
    </row>
    <row r="1227" spans="2:28" customFormat="1" ht="15" customHeight="1" x14ac:dyDescent="0.25">
      <c r="B1227" s="270"/>
      <c r="C1227" s="269"/>
      <c r="D1227" s="319"/>
      <c r="E1227" s="319"/>
      <c r="F1227" s="319"/>
      <c r="G1227" s="319"/>
      <c r="H1227" s="319"/>
      <c r="I1227" s="348"/>
      <c r="J1227" s="348"/>
      <c r="K1227" s="320"/>
      <c r="L1227" s="348"/>
      <c r="M1227" s="319"/>
      <c r="N1227" s="319"/>
      <c r="O1227" s="319"/>
      <c r="P1227" s="349"/>
      <c r="Q1227" s="349"/>
      <c r="R1227" s="359"/>
      <c r="S1227" s="298"/>
      <c r="T1227" s="299"/>
      <c r="U1227" s="299"/>
      <c r="V1227" s="299"/>
      <c r="W1227" s="299"/>
      <c r="X1227" s="299"/>
      <c r="Y1227" s="299"/>
      <c r="Z1227" s="299"/>
      <c r="AA1227" s="299"/>
      <c r="AB1227" s="300"/>
    </row>
    <row r="1228" spans="2:28" customFormat="1" ht="15" customHeight="1" x14ac:dyDescent="0.25">
      <c r="B1228" s="270"/>
      <c r="C1228" s="269"/>
      <c r="D1228" s="319"/>
      <c r="E1228" s="319"/>
      <c r="F1228" s="319"/>
      <c r="G1228" s="319"/>
      <c r="H1228" s="319"/>
      <c r="I1228" s="348"/>
      <c r="J1228" s="348"/>
      <c r="K1228" s="320"/>
      <c r="L1228" s="348"/>
      <c r="M1228" s="319"/>
      <c r="N1228" s="319"/>
      <c r="O1228" s="319"/>
      <c r="P1228" s="349"/>
      <c r="Q1228" s="349"/>
      <c r="R1228" s="359"/>
      <c r="S1228" s="298"/>
      <c r="T1228" s="299"/>
      <c r="U1228" s="299"/>
      <c r="V1228" s="299"/>
      <c r="W1228" s="299"/>
      <c r="X1228" s="299"/>
      <c r="Y1228" s="299"/>
      <c r="Z1228" s="299"/>
      <c r="AA1228" s="299"/>
      <c r="AB1228" s="300"/>
    </row>
    <row r="1229" spans="2:28" customFormat="1" ht="15" customHeight="1" x14ac:dyDescent="0.25">
      <c r="B1229" s="270"/>
      <c r="C1229" s="269"/>
      <c r="D1229" s="319"/>
      <c r="E1229" s="319"/>
      <c r="F1229" s="319"/>
      <c r="G1229" s="319"/>
      <c r="H1229" s="319"/>
      <c r="I1229" s="348"/>
      <c r="J1229" s="348"/>
      <c r="K1229" s="320"/>
      <c r="L1229" s="348"/>
      <c r="M1229" s="319"/>
      <c r="N1229" s="319"/>
      <c r="O1229" s="319"/>
      <c r="P1229" s="349"/>
      <c r="Q1229" s="349"/>
      <c r="R1229" s="359"/>
      <c r="S1229" s="298"/>
      <c r="T1229" s="299"/>
      <c r="U1229" s="299"/>
      <c r="V1229" s="299"/>
      <c r="W1229" s="299"/>
      <c r="X1229" s="299"/>
      <c r="Y1229" s="299"/>
      <c r="Z1229" s="299"/>
      <c r="AA1229" s="299"/>
      <c r="AB1229" s="300"/>
    </row>
    <row r="1230" spans="2:28" customFormat="1" ht="15" customHeight="1" x14ac:dyDescent="0.25">
      <c r="B1230" s="270"/>
      <c r="C1230" s="269"/>
      <c r="D1230" s="319"/>
      <c r="E1230" s="319"/>
      <c r="F1230" s="319"/>
      <c r="G1230" s="319"/>
      <c r="H1230" s="319"/>
      <c r="I1230" s="348"/>
      <c r="J1230" s="348"/>
      <c r="K1230" s="320"/>
      <c r="L1230" s="348"/>
      <c r="M1230" s="319"/>
      <c r="N1230" s="319"/>
      <c r="O1230" s="319"/>
      <c r="P1230" s="349"/>
      <c r="Q1230" s="349"/>
      <c r="R1230" s="359"/>
      <c r="S1230" s="298"/>
      <c r="T1230" s="299"/>
      <c r="U1230" s="299"/>
      <c r="V1230" s="299"/>
      <c r="W1230" s="299"/>
      <c r="X1230" s="299"/>
      <c r="Y1230" s="299"/>
      <c r="Z1230" s="299"/>
      <c r="AA1230" s="299"/>
      <c r="AB1230" s="300"/>
    </row>
    <row r="1231" spans="2:28" customFormat="1" ht="15" customHeight="1" x14ac:dyDescent="0.25">
      <c r="B1231" s="270"/>
      <c r="C1231" s="269"/>
      <c r="D1231" s="319"/>
      <c r="E1231" s="319"/>
      <c r="F1231" s="319"/>
      <c r="G1231" s="319"/>
      <c r="H1231" s="319"/>
      <c r="I1231" s="348"/>
      <c r="J1231" s="348"/>
      <c r="K1231" s="320"/>
      <c r="L1231" s="348"/>
      <c r="M1231" s="319"/>
      <c r="N1231" s="319"/>
      <c r="O1231" s="319"/>
      <c r="P1231" s="349"/>
      <c r="Q1231" s="349"/>
      <c r="R1231" s="359"/>
      <c r="S1231" s="298"/>
      <c r="T1231" s="299"/>
      <c r="U1231" s="299"/>
      <c r="V1231" s="299"/>
      <c r="W1231" s="299"/>
      <c r="X1231" s="299"/>
      <c r="Y1231" s="299"/>
      <c r="Z1231" s="299"/>
      <c r="AA1231" s="299"/>
      <c r="AB1231" s="300"/>
    </row>
    <row r="1232" spans="2:28" customFormat="1" ht="15" customHeight="1" x14ac:dyDescent="0.25">
      <c r="B1232" s="270"/>
      <c r="C1232" s="269"/>
      <c r="D1232" s="319"/>
      <c r="E1232" s="319"/>
      <c r="F1232" s="319"/>
      <c r="G1232" s="319"/>
      <c r="H1232" s="319"/>
      <c r="I1232" s="348"/>
      <c r="J1232" s="348"/>
      <c r="K1232" s="320"/>
      <c r="L1232" s="348"/>
      <c r="M1232" s="319"/>
      <c r="N1232" s="319"/>
      <c r="O1232" s="319"/>
      <c r="P1232" s="349"/>
      <c r="Q1232" s="349"/>
      <c r="R1232" s="359"/>
      <c r="S1232" s="298"/>
      <c r="T1232" s="299"/>
      <c r="U1232" s="299"/>
      <c r="V1232" s="299"/>
      <c r="W1232" s="299"/>
      <c r="X1232" s="299"/>
      <c r="Y1232" s="299"/>
      <c r="Z1232" s="299"/>
      <c r="AA1232" s="299"/>
      <c r="AB1232" s="300"/>
    </row>
    <row r="1233" spans="1:781" customFormat="1" ht="15" customHeight="1" x14ac:dyDescent="0.25">
      <c r="B1233" s="270"/>
      <c r="C1233" s="269"/>
      <c r="D1233" s="319"/>
      <c r="E1233" s="319"/>
      <c r="F1233" s="319"/>
      <c r="G1233" s="319"/>
      <c r="H1233" s="319"/>
      <c r="I1233" s="348"/>
      <c r="J1233" s="348"/>
      <c r="K1233" s="320"/>
      <c r="L1233" s="348"/>
      <c r="M1233" s="319"/>
      <c r="N1233" s="319"/>
      <c r="O1233" s="319"/>
      <c r="P1233" s="349"/>
      <c r="Q1233" s="349"/>
      <c r="R1233" s="359"/>
      <c r="S1233" s="298"/>
      <c r="T1233" s="299"/>
      <c r="U1233" s="299"/>
      <c r="V1233" s="299"/>
      <c r="W1233" s="299"/>
      <c r="X1233" s="299"/>
      <c r="Y1233" s="299"/>
      <c r="Z1233" s="299"/>
      <c r="AA1233" s="299"/>
      <c r="AB1233" s="300"/>
    </row>
    <row r="1234" spans="1:781" customFormat="1" ht="15" customHeight="1" x14ac:dyDescent="0.25">
      <c r="B1234" s="270"/>
      <c r="C1234" s="151"/>
      <c r="D1234" s="319"/>
      <c r="E1234" s="319"/>
      <c r="F1234" s="319"/>
      <c r="G1234" s="319"/>
      <c r="H1234" s="319"/>
      <c r="I1234" s="348"/>
      <c r="J1234" s="348"/>
      <c r="K1234" s="320"/>
      <c r="L1234" s="348"/>
      <c r="M1234" s="319"/>
      <c r="N1234" s="319"/>
      <c r="O1234" s="319"/>
      <c r="P1234" s="349"/>
      <c r="Q1234" s="349"/>
      <c r="R1234" s="359"/>
      <c r="S1234" s="298"/>
      <c r="T1234" s="299"/>
      <c r="U1234" s="299"/>
      <c r="V1234" s="299"/>
      <c r="W1234" s="299"/>
      <c r="X1234" s="299"/>
      <c r="Y1234" s="299"/>
      <c r="Z1234" s="299"/>
      <c r="AA1234" s="299"/>
      <c r="AB1234" s="300"/>
    </row>
    <row r="1235" spans="1:781" customFormat="1" ht="15" customHeight="1" x14ac:dyDescent="0.25">
      <c r="B1235" s="270"/>
      <c r="C1235" s="151"/>
      <c r="D1235" s="319"/>
      <c r="E1235" s="319"/>
      <c r="F1235" s="319"/>
      <c r="G1235" s="319"/>
      <c r="H1235" s="319"/>
      <c r="I1235" s="348"/>
      <c r="J1235" s="348"/>
      <c r="K1235" s="320"/>
      <c r="L1235" s="348"/>
      <c r="M1235" s="319"/>
      <c r="N1235" s="319"/>
      <c r="O1235" s="319"/>
      <c r="P1235" s="349"/>
      <c r="Q1235" s="349"/>
      <c r="R1235" s="359"/>
      <c r="S1235" s="298"/>
      <c r="T1235" s="299"/>
      <c r="U1235" s="299"/>
      <c r="V1235" s="299"/>
      <c r="W1235" s="299"/>
      <c r="X1235" s="299"/>
      <c r="Y1235" s="299"/>
      <c r="Z1235" s="299"/>
      <c r="AA1235" s="299"/>
      <c r="AB1235" s="300"/>
    </row>
    <row r="1236" spans="1:781" customFormat="1" ht="15" customHeight="1" x14ac:dyDescent="0.25">
      <c r="B1236" s="270"/>
      <c r="C1236" s="151"/>
      <c r="D1236" s="319"/>
      <c r="E1236" s="319"/>
      <c r="F1236" s="319"/>
      <c r="G1236" s="319"/>
      <c r="H1236" s="319"/>
      <c r="I1236" s="348"/>
      <c r="J1236" s="348"/>
      <c r="K1236" s="320"/>
      <c r="L1236" s="348"/>
      <c r="M1236" s="319"/>
      <c r="N1236" s="319"/>
      <c r="O1236" s="319"/>
      <c r="P1236" s="349"/>
      <c r="Q1236" s="349"/>
      <c r="R1236" s="359"/>
      <c r="S1236" s="298"/>
      <c r="T1236" s="299"/>
      <c r="U1236" s="299"/>
      <c r="V1236" s="299"/>
      <c r="W1236" s="299"/>
      <c r="X1236" s="299"/>
      <c r="Y1236" s="299"/>
      <c r="Z1236" s="299"/>
      <c r="AA1236" s="299"/>
      <c r="AB1236" s="300"/>
    </row>
    <row r="1237" spans="1:781" customFormat="1" ht="15" customHeight="1" x14ac:dyDescent="0.25">
      <c r="B1237" s="270"/>
      <c r="C1237" s="151"/>
      <c r="D1237" s="319"/>
      <c r="E1237" s="319"/>
      <c r="F1237" s="319"/>
      <c r="G1237" s="319"/>
      <c r="H1237" s="319"/>
      <c r="I1237" s="348"/>
      <c r="J1237" s="348"/>
      <c r="K1237" s="320"/>
      <c r="L1237" s="348"/>
      <c r="M1237" s="319"/>
      <c r="N1237" s="319"/>
      <c r="O1237" s="319"/>
      <c r="P1237" s="349"/>
      <c r="Q1237" s="349"/>
      <c r="R1237" s="359"/>
      <c r="S1237" s="298"/>
      <c r="T1237" s="299"/>
      <c r="U1237" s="299"/>
      <c r="V1237" s="299"/>
      <c r="W1237" s="299"/>
      <c r="X1237" s="299"/>
      <c r="Y1237" s="299"/>
      <c r="Z1237" s="299"/>
      <c r="AA1237" s="299"/>
      <c r="AB1237" s="300"/>
    </row>
    <row r="1238" spans="1:781" customFormat="1" ht="15" customHeight="1" x14ac:dyDescent="0.25">
      <c r="B1238" s="270"/>
      <c r="C1238" s="151"/>
      <c r="D1238" s="319"/>
      <c r="E1238" s="319"/>
      <c r="F1238" s="319"/>
      <c r="G1238" s="319"/>
      <c r="H1238" s="319"/>
      <c r="I1238" s="348"/>
      <c r="J1238" s="348"/>
      <c r="K1238" s="320"/>
      <c r="L1238" s="348"/>
      <c r="M1238" s="319"/>
      <c r="N1238" s="319"/>
      <c r="O1238" s="319"/>
      <c r="P1238" s="349"/>
      <c r="Q1238" s="349"/>
      <c r="R1238" s="359"/>
      <c r="S1238" s="298"/>
      <c r="T1238" s="299"/>
      <c r="U1238" s="299"/>
      <c r="V1238" s="299"/>
      <c r="W1238" s="299"/>
      <c r="X1238" s="299"/>
      <c r="Y1238" s="299"/>
      <c r="Z1238" s="299"/>
      <c r="AA1238" s="299"/>
      <c r="AB1238" s="300"/>
    </row>
    <row r="1239" spans="1:781" customFormat="1" ht="15" customHeight="1" x14ac:dyDescent="0.25">
      <c r="B1239" s="270"/>
      <c r="C1239" s="151"/>
      <c r="D1239" s="319"/>
      <c r="E1239" s="319"/>
      <c r="F1239" s="319"/>
      <c r="G1239" s="319"/>
      <c r="H1239" s="319"/>
      <c r="I1239" s="348"/>
      <c r="J1239" s="348"/>
      <c r="K1239" s="320"/>
      <c r="L1239" s="348"/>
      <c r="M1239" s="319"/>
      <c r="N1239" s="319"/>
      <c r="O1239" s="319"/>
      <c r="P1239" s="349"/>
      <c r="Q1239" s="349"/>
      <c r="R1239" s="359"/>
      <c r="S1239" s="298"/>
      <c r="T1239" s="299"/>
      <c r="U1239" s="299"/>
      <c r="V1239" s="299"/>
      <c r="W1239" s="299"/>
      <c r="X1239" s="299"/>
      <c r="Y1239" s="299"/>
      <c r="Z1239" s="299"/>
      <c r="AA1239" s="299"/>
      <c r="AB1239" s="300"/>
    </row>
    <row r="1240" spans="1:781" customFormat="1" ht="15" customHeight="1" x14ac:dyDescent="0.25">
      <c r="B1240" s="270"/>
      <c r="C1240" s="151"/>
      <c r="D1240" s="319"/>
      <c r="E1240" s="319"/>
      <c r="F1240" s="319"/>
      <c r="G1240" s="319"/>
      <c r="H1240" s="319"/>
      <c r="I1240" s="348"/>
      <c r="J1240" s="348"/>
      <c r="K1240" s="320"/>
      <c r="L1240" s="348"/>
      <c r="M1240" s="319"/>
      <c r="N1240" s="319"/>
      <c r="O1240" s="319"/>
      <c r="P1240" s="349"/>
      <c r="Q1240" s="349"/>
      <c r="R1240" s="359"/>
      <c r="S1240" s="298"/>
      <c r="T1240" s="299"/>
      <c r="U1240" s="299"/>
      <c r="V1240" s="299"/>
      <c r="W1240" s="299"/>
      <c r="X1240" s="299"/>
      <c r="Y1240" s="299"/>
      <c r="Z1240" s="299"/>
      <c r="AA1240" s="299"/>
      <c r="AB1240" s="300"/>
    </row>
    <row r="1241" spans="1:781" customFormat="1" ht="15" customHeight="1" x14ac:dyDescent="0.25">
      <c r="B1241" s="270"/>
      <c r="C1241" s="151"/>
      <c r="D1241" s="319"/>
      <c r="E1241" s="319"/>
      <c r="F1241" s="319"/>
      <c r="G1241" s="319"/>
      <c r="H1241" s="319"/>
      <c r="I1241" s="348"/>
      <c r="J1241" s="348"/>
      <c r="K1241" s="320"/>
      <c r="L1241" s="348"/>
      <c r="M1241" s="319"/>
      <c r="N1241" s="319"/>
      <c r="O1241" s="319"/>
      <c r="P1241" s="349"/>
      <c r="Q1241" s="149"/>
      <c r="R1241" s="359"/>
      <c r="S1241" s="298"/>
      <c r="T1241" s="299"/>
      <c r="U1241" s="299"/>
      <c r="V1241" s="299"/>
      <c r="W1241" s="299"/>
      <c r="X1241" s="299"/>
      <c r="Y1241" s="299"/>
      <c r="Z1241" s="299"/>
      <c r="AA1241" s="299"/>
      <c r="AB1241" s="300"/>
    </row>
    <row r="1242" spans="1:781" x14ac:dyDescent="0.3">
      <c r="A1242" s="122"/>
      <c r="D1242" s="319"/>
      <c r="E1242" s="319"/>
      <c r="F1242" s="319"/>
      <c r="G1242" s="319"/>
      <c r="H1242" s="319"/>
      <c r="I1242" s="348"/>
      <c r="J1242" s="348"/>
      <c r="K1242" s="320"/>
      <c r="L1242" s="348"/>
      <c r="M1242" s="319"/>
      <c r="N1242" s="319"/>
      <c r="O1242" s="319"/>
      <c r="P1242" s="349"/>
      <c r="R1242" s="359"/>
      <c r="S1242" s="298"/>
      <c r="T1242" s="299"/>
      <c r="U1242" s="299"/>
      <c r="V1242" s="204"/>
      <c r="W1242" s="204"/>
      <c r="X1242" s="204"/>
      <c r="Y1242" s="204"/>
      <c r="Z1242" s="204"/>
      <c r="AA1242" s="204"/>
      <c r="AB1242" s="121"/>
      <c r="AC1242" s="122"/>
      <c r="AD1242" s="122"/>
      <c r="AE1242" s="122"/>
      <c r="AF1242" s="122"/>
      <c r="AG1242" s="122"/>
      <c r="AH1242" s="122"/>
      <c r="AI1242" s="122"/>
      <c r="AJ1242" s="122"/>
      <c r="AK1242" s="122"/>
      <c r="AL1242" s="122"/>
      <c r="AM1242" s="122"/>
      <c r="AN1242" s="122"/>
      <c r="AO1242" s="122"/>
      <c r="AP1242" s="122"/>
      <c r="AQ1242" s="122"/>
      <c r="AR1242" s="122"/>
      <c r="AS1242" s="122"/>
      <c r="AT1242" s="122"/>
      <c r="AU1242" s="122"/>
      <c r="AV1242" s="122"/>
      <c r="AW1242" s="122"/>
      <c r="AX1242" s="122"/>
      <c r="AY1242" s="122"/>
      <c r="AZ1242" s="122"/>
      <c r="BA1242" s="122"/>
      <c r="BB1242" s="122"/>
      <c r="BC1242" s="122"/>
      <c r="BD1242" s="122"/>
      <c r="BE1242" s="122"/>
      <c r="BF1242" s="122"/>
      <c r="BG1242" s="122"/>
      <c r="BH1242" s="122"/>
      <c r="BI1242" s="122"/>
      <c r="BJ1242" s="122"/>
      <c r="BK1242" s="122"/>
      <c r="BL1242" s="122"/>
      <c r="BM1242" s="122"/>
      <c r="BN1242" s="122"/>
      <c r="BO1242" s="122"/>
      <c r="BP1242" s="122"/>
      <c r="BQ1242" s="122"/>
      <c r="BR1242" s="122"/>
      <c r="BS1242" s="122"/>
      <c r="BT1242" s="122"/>
      <c r="BU1242" s="122"/>
      <c r="BV1242" s="122"/>
      <c r="BW1242" s="122"/>
      <c r="BX1242" s="122"/>
      <c r="BY1242" s="122"/>
      <c r="BZ1242" s="122"/>
      <c r="CA1242" s="122"/>
      <c r="CB1242" s="122"/>
      <c r="CC1242" s="122"/>
      <c r="CD1242" s="122"/>
      <c r="CE1242" s="122"/>
      <c r="CF1242" s="122"/>
      <c r="CG1242" s="122"/>
      <c r="CH1242" s="122"/>
      <c r="CI1242" s="122"/>
      <c r="CJ1242" s="122"/>
      <c r="CK1242" s="122"/>
      <c r="CL1242" s="122"/>
      <c r="CM1242" s="122"/>
      <c r="CN1242" s="122"/>
      <c r="CO1242" s="122"/>
      <c r="CP1242" s="122"/>
      <c r="CQ1242" s="122"/>
      <c r="CR1242" s="122"/>
      <c r="CS1242" s="122"/>
      <c r="CT1242" s="122"/>
      <c r="CU1242" s="122"/>
      <c r="CV1242" s="122"/>
      <c r="CW1242" s="122"/>
      <c r="CX1242" s="122"/>
      <c r="CY1242" s="122"/>
      <c r="CZ1242" s="122"/>
      <c r="DA1242" s="122"/>
      <c r="DB1242" s="122"/>
      <c r="DC1242" s="122"/>
      <c r="DD1242" s="122"/>
      <c r="DE1242" s="122"/>
      <c r="DF1242" s="122"/>
      <c r="DG1242" s="122"/>
      <c r="DH1242" s="122"/>
      <c r="DI1242" s="122"/>
      <c r="DJ1242" s="122"/>
      <c r="DK1242" s="122"/>
      <c r="DL1242" s="122"/>
      <c r="DM1242" s="122"/>
      <c r="DN1242" s="122"/>
      <c r="DO1242" s="122"/>
      <c r="DP1242" s="122"/>
      <c r="DQ1242" s="122"/>
      <c r="DR1242" s="122"/>
      <c r="DS1242" s="122"/>
      <c r="DT1242" s="122"/>
      <c r="DU1242" s="122"/>
      <c r="DV1242" s="122"/>
      <c r="DW1242" s="122"/>
      <c r="DX1242" s="122"/>
      <c r="DY1242" s="122"/>
      <c r="DZ1242" s="122"/>
      <c r="EA1242" s="122"/>
      <c r="EB1242" s="122"/>
      <c r="EC1242" s="122"/>
      <c r="ED1242" s="122"/>
      <c r="EE1242" s="122"/>
      <c r="EF1242" s="122"/>
      <c r="EG1242" s="122"/>
      <c r="EH1242" s="122"/>
      <c r="EI1242" s="122"/>
      <c r="EJ1242" s="122"/>
      <c r="EK1242" s="122"/>
      <c r="EL1242" s="122"/>
      <c r="EM1242" s="122"/>
      <c r="EN1242" s="122"/>
      <c r="EO1242" s="122"/>
      <c r="EP1242" s="122"/>
      <c r="EQ1242" s="122"/>
      <c r="ER1242" s="122"/>
      <c r="ES1242" s="122"/>
      <c r="ET1242" s="122"/>
      <c r="EU1242" s="122"/>
      <c r="EV1242" s="122"/>
      <c r="EW1242" s="122"/>
      <c r="EX1242" s="122"/>
      <c r="EY1242" s="122"/>
      <c r="EZ1242" s="122"/>
      <c r="FA1242" s="122"/>
      <c r="FB1242" s="122"/>
      <c r="FC1242" s="122"/>
      <c r="FD1242" s="122"/>
      <c r="FE1242" s="122"/>
      <c r="FF1242" s="122"/>
      <c r="FG1242" s="122"/>
      <c r="FH1242" s="122"/>
      <c r="FI1242" s="122"/>
      <c r="FJ1242" s="122"/>
      <c r="FK1242" s="122"/>
      <c r="FL1242" s="122"/>
      <c r="FM1242" s="122"/>
      <c r="FN1242" s="122"/>
      <c r="FO1242" s="122"/>
      <c r="FP1242" s="122"/>
      <c r="FQ1242" s="122"/>
      <c r="FR1242" s="122"/>
      <c r="FS1242" s="122"/>
      <c r="FT1242" s="122"/>
      <c r="FU1242" s="122"/>
      <c r="FV1242" s="122"/>
      <c r="FW1242" s="122"/>
      <c r="FX1242" s="122"/>
      <c r="FY1242" s="122"/>
      <c r="FZ1242" s="122"/>
      <c r="GA1242" s="122"/>
      <c r="GB1242" s="122"/>
      <c r="GC1242" s="122"/>
      <c r="GD1242" s="122"/>
      <c r="GE1242" s="122"/>
      <c r="GF1242" s="122"/>
      <c r="GG1242" s="122"/>
      <c r="GH1242" s="122"/>
      <c r="GI1242" s="122"/>
      <c r="GJ1242" s="122"/>
      <c r="GK1242" s="122"/>
      <c r="GL1242" s="122"/>
      <c r="GM1242" s="122"/>
      <c r="GN1242" s="122"/>
      <c r="GO1242" s="122"/>
      <c r="GP1242" s="122"/>
      <c r="GQ1242" s="122"/>
      <c r="GR1242" s="122"/>
      <c r="GS1242" s="122"/>
      <c r="GT1242" s="122"/>
      <c r="GU1242" s="122"/>
      <c r="GV1242" s="122"/>
      <c r="GW1242" s="122"/>
      <c r="GX1242" s="122"/>
      <c r="GY1242" s="122"/>
      <c r="GZ1242" s="122"/>
      <c r="HA1242" s="122"/>
      <c r="HB1242" s="122"/>
      <c r="HC1242" s="122"/>
      <c r="HD1242" s="122"/>
      <c r="HE1242" s="122"/>
      <c r="HF1242" s="122"/>
      <c r="HG1242" s="122"/>
      <c r="HH1242" s="122"/>
      <c r="HI1242" s="122"/>
      <c r="HJ1242" s="122"/>
      <c r="HK1242" s="122"/>
      <c r="HL1242" s="122"/>
      <c r="HM1242" s="122"/>
      <c r="HN1242" s="122"/>
      <c r="HO1242" s="122"/>
      <c r="HP1242" s="122"/>
      <c r="HQ1242" s="122"/>
      <c r="HR1242" s="122"/>
      <c r="HS1242" s="122"/>
      <c r="HT1242" s="122"/>
      <c r="HU1242" s="122"/>
      <c r="HV1242" s="122"/>
      <c r="HW1242" s="122"/>
      <c r="HX1242" s="122"/>
      <c r="HY1242" s="122"/>
      <c r="HZ1242" s="122"/>
      <c r="IA1242" s="122"/>
      <c r="IB1242" s="122"/>
      <c r="IC1242" s="122"/>
      <c r="ID1242" s="122"/>
      <c r="IE1242" s="122"/>
      <c r="IF1242" s="122"/>
      <c r="IG1242" s="122"/>
      <c r="IH1242" s="122"/>
      <c r="II1242" s="122"/>
      <c r="IJ1242" s="122"/>
      <c r="IK1242" s="122"/>
      <c r="IL1242" s="122"/>
      <c r="IM1242" s="122"/>
      <c r="IN1242" s="122"/>
      <c r="IO1242" s="122"/>
      <c r="IP1242" s="122"/>
      <c r="IQ1242" s="122"/>
      <c r="IR1242" s="122"/>
      <c r="IS1242" s="122"/>
      <c r="IT1242" s="122"/>
      <c r="IU1242" s="122"/>
      <c r="IV1242" s="122"/>
      <c r="IW1242" s="122"/>
      <c r="IX1242" s="122"/>
      <c r="IY1242" s="122"/>
      <c r="IZ1242" s="122"/>
      <c r="JA1242" s="122"/>
      <c r="JB1242" s="122"/>
      <c r="JC1242" s="122"/>
      <c r="JD1242" s="122"/>
      <c r="JE1242" s="122"/>
      <c r="JF1242" s="122"/>
      <c r="JG1242" s="122"/>
      <c r="JH1242" s="122"/>
      <c r="JI1242" s="122"/>
      <c r="JJ1242" s="122"/>
      <c r="JK1242" s="122"/>
      <c r="JL1242" s="122"/>
      <c r="JM1242" s="122"/>
      <c r="JN1242" s="122"/>
      <c r="JO1242" s="122"/>
      <c r="JP1242" s="122"/>
      <c r="JQ1242" s="122"/>
      <c r="JR1242" s="122"/>
      <c r="JS1242" s="122"/>
      <c r="JT1242" s="122"/>
      <c r="JU1242" s="122"/>
      <c r="JV1242" s="122"/>
      <c r="JW1242" s="122"/>
      <c r="JX1242" s="122"/>
      <c r="JY1242" s="122"/>
      <c r="JZ1242" s="122"/>
      <c r="KA1242" s="122"/>
      <c r="KB1242" s="122"/>
      <c r="KC1242" s="122"/>
      <c r="KD1242" s="122"/>
      <c r="KE1242" s="122"/>
      <c r="KF1242" s="122"/>
      <c r="KG1242" s="122"/>
      <c r="KH1242" s="122"/>
      <c r="KI1242" s="122"/>
      <c r="KJ1242" s="122"/>
      <c r="KK1242" s="122"/>
      <c r="KL1242" s="122"/>
      <c r="KM1242" s="122"/>
      <c r="KN1242" s="122"/>
      <c r="KO1242" s="122"/>
      <c r="KP1242" s="122"/>
      <c r="KQ1242" s="122"/>
      <c r="KR1242" s="122"/>
      <c r="KS1242" s="122"/>
      <c r="KT1242" s="122"/>
      <c r="KU1242" s="122"/>
      <c r="KV1242" s="122"/>
      <c r="KW1242" s="122"/>
      <c r="KX1242" s="122"/>
      <c r="KY1242" s="122"/>
      <c r="KZ1242" s="122"/>
      <c r="LA1242" s="122"/>
      <c r="LB1242" s="122"/>
      <c r="LC1242" s="122"/>
      <c r="LD1242" s="122"/>
      <c r="LE1242" s="122"/>
      <c r="LF1242" s="122"/>
      <c r="LG1242" s="122"/>
      <c r="LH1242" s="122"/>
      <c r="LI1242" s="122"/>
      <c r="LJ1242" s="122"/>
      <c r="LK1242" s="122"/>
      <c r="LL1242" s="122"/>
      <c r="LM1242" s="122"/>
      <c r="LN1242" s="122"/>
      <c r="LO1242" s="122"/>
      <c r="LP1242" s="122"/>
      <c r="LQ1242" s="122"/>
      <c r="LR1242" s="122"/>
      <c r="LS1242" s="122"/>
      <c r="LT1242" s="122"/>
      <c r="LU1242" s="122"/>
      <c r="LV1242" s="122"/>
      <c r="LW1242" s="122"/>
      <c r="LX1242" s="122"/>
      <c r="LY1242" s="122"/>
      <c r="LZ1242" s="122"/>
      <c r="MA1242" s="122"/>
      <c r="MB1242" s="122"/>
      <c r="MC1242" s="122"/>
      <c r="MD1242" s="122"/>
      <c r="ME1242" s="122"/>
      <c r="MF1242" s="122"/>
      <c r="MG1242" s="122"/>
      <c r="MH1242" s="122"/>
      <c r="MI1242" s="122"/>
      <c r="MJ1242" s="122"/>
      <c r="MK1242" s="122"/>
      <c r="ML1242" s="122"/>
      <c r="MM1242" s="122"/>
      <c r="MN1242" s="122"/>
      <c r="MO1242" s="122"/>
      <c r="MP1242" s="122"/>
      <c r="MQ1242" s="122"/>
      <c r="MR1242" s="122"/>
      <c r="MS1242" s="122"/>
      <c r="MT1242" s="122"/>
      <c r="MU1242" s="122"/>
      <c r="MV1242" s="122"/>
      <c r="MW1242" s="122"/>
      <c r="MX1242" s="122"/>
      <c r="MY1242" s="122"/>
      <c r="MZ1242" s="122"/>
      <c r="NA1242" s="122"/>
      <c r="NB1242" s="122"/>
      <c r="NC1242" s="122"/>
      <c r="ND1242" s="122"/>
      <c r="NE1242" s="122"/>
      <c r="NF1242" s="122"/>
      <c r="NG1242" s="122"/>
      <c r="NH1242" s="122"/>
      <c r="NI1242" s="122"/>
      <c r="NJ1242" s="122"/>
      <c r="NK1242" s="122"/>
      <c r="NL1242" s="122"/>
      <c r="NM1242" s="122"/>
      <c r="NN1242" s="122"/>
      <c r="NO1242" s="122"/>
      <c r="NP1242" s="122"/>
      <c r="NQ1242" s="122"/>
      <c r="NR1242" s="122"/>
      <c r="NS1242" s="122"/>
      <c r="NT1242" s="122"/>
      <c r="NU1242" s="122"/>
      <c r="NV1242" s="122"/>
      <c r="NW1242" s="122"/>
      <c r="NX1242" s="122"/>
      <c r="NY1242" s="122"/>
      <c r="NZ1242" s="122"/>
      <c r="OA1242" s="122"/>
      <c r="OB1242" s="122"/>
      <c r="OC1242" s="122"/>
      <c r="OD1242" s="122"/>
      <c r="OE1242" s="122"/>
      <c r="OF1242" s="122"/>
      <c r="OG1242" s="122"/>
      <c r="OH1242" s="122"/>
      <c r="OI1242" s="122"/>
      <c r="OJ1242" s="122"/>
      <c r="OK1242" s="122"/>
      <c r="OL1242" s="122"/>
      <c r="OM1242" s="122"/>
      <c r="ON1242" s="122"/>
      <c r="OO1242" s="122"/>
      <c r="OP1242" s="122"/>
      <c r="OQ1242" s="122"/>
      <c r="OR1242" s="122"/>
      <c r="OS1242" s="122"/>
      <c r="OT1242" s="122"/>
      <c r="OU1242" s="122"/>
      <c r="OV1242" s="122"/>
      <c r="OW1242" s="122"/>
      <c r="OX1242" s="122"/>
      <c r="OY1242" s="122"/>
      <c r="OZ1242" s="122"/>
      <c r="PA1242" s="122"/>
      <c r="PB1242" s="122"/>
      <c r="PC1242" s="122"/>
      <c r="PD1242" s="122"/>
      <c r="PE1242" s="122"/>
      <c r="PF1242" s="122"/>
      <c r="PG1242" s="122"/>
      <c r="PH1242" s="122"/>
      <c r="PI1242" s="122"/>
      <c r="PJ1242" s="122"/>
      <c r="PK1242" s="122"/>
      <c r="PL1242" s="122"/>
      <c r="PM1242" s="122"/>
      <c r="PN1242" s="122"/>
      <c r="PO1242" s="122"/>
      <c r="PP1242" s="122"/>
      <c r="PQ1242" s="122"/>
      <c r="PR1242" s="122"/>
      <c r="PS1242" s="122"/>
      <c r="PT1242" s="122"/>
      <c r="PU1242" s="122"/>
      <c r="PV1242" s="122"/>
      <c r="PW1242" s="122"/>
      <c r="PX1242" s="122"/>
      <c r="PY1242" s="122"/>
      <c r="PZ1242" s="122"/>
      <c r="QA1242" s="122"/>
      <c r="QB1242" s="122"/>
      <c r="QC1242" s="122"/>
      <c r="QD1242" s="122"/>
      <c r="QE1242" s="122"/>
      <c r="QF1242" s="122"/>
      <c r="QG1242" s="122"/>
      <c r="QH1242" s="122"/>
      <c r="QI1242" s="122"/>
      <c r="QJ1242" s="122"/>
      <c r="QK1242" s="122"/>
      <c r="QL1242" s="122"/>
      <c r="QM1242" s="122"/>
      <c r="QN1242" s="122"/>
      <c r="QO1242" s="122"/>
      <c r="QP1242" s="122"/>
      <c r="QQ1242" s="122"/>
      <c r="QR1242" s="122"/>
      <c r="QS1242" s="122"/>
      <c r="QT1242" s="122"/>
      <c r="QU1242" s="122"/>
      <c r="QV1242" s="122"/>
      <c r="QW1242" s="122"/>
      <c r="QX1242" s="122"/>
      <c r="QY1242" s="122"/>
      <c r="QZ1242" s="122"/>
      <c r="RA1242" s="122"/>
      <c r="RB1242" s="122"/>
      <c r="RC1242" s="122"/>
      <c r="RD1242" s="122"/>
      <c r="RE1242" s="122"/>
      <c r="RF1242" s="122"/>
      <c r="RG1242" s="122"/>
      <c r="RH1242" s="122"/>
      <c r="RI1242" s="122"/>
      <c r="RJ1242" s="122"/>
      <c r="RK1242" s="122"/>
      <c r="RL1242" s="122"/>
      <c r="RM1242" s="122"/>
      <c r="RN1242" s="122"/>
      <c r="RO1242" s="122"/>
      <c r="RP1242" s="122"/>
      <c r="RQ1242" s="122"/>
      <c r="RR1242" s="122"/>
      <c r="RS1242" s="122"/>
      <c r="RT1242" s="122"/>
      <c r="RU1242" s="122"/>
      <c r="RV1242" s="122"/>
      <c r="RW1242" s="122"/>
      <c r="RX1242" s="122"/>
      <c r="RY1242" s="122"/>
      <c r="RZ1242" s="122"/>
      <c r="SA1242" s="122"/>
      <c r="SB1242" s="122"/>
      <c r="SC1242" s="122"/>
      <c r="SD1242" s="122"/>
      <c r="SE1242" s="122"/>
      <c r="SF1242" s="122"/>
      <c r="SG1242" s="122"/>
      <c r="SH1242" s="122"/>
      <c r="SI1242" s="122"/>
      <c r="SJ1242" s="122"/>
      <c r="SK1242" s="122"/>
      <c r="SL1242" s="122"/>
      <c r="SM1242" s="122"/>
      <c r="SN1242" s="122"/>
      <c r="SO1242" s="122"/>
      <c r="SP1242" s="122"/>
      <c r="SQ1242" s="122"/>
      <c r="SR1242" s="122"/>
      <c r="SS1242" s="122"/>
      <c r="ST1242" s="122"/>
      <c r="SU1242" s="122"/>
      <c r="SV1242" s="122"/>
      <c r="SW1242" s="122"/>
      <c r="SX1242" s="122"/>
      <c r="SY1242" s="122"/>
      <c r="SZ1242" s="122"/>
      <c r="TA1242" s="122"/>
      <c r="TB1242" s="122"/>
      <c r="TC1242" s="122"/>
      <c r="TD1242" s="122"/>
      <c r="TE1242" s="122"/>
      <c r="TF1242" s="122"/>
      <c r="TG1242" s="122"/>
      <c r="TH1242" s="122"/>
      <c r="TI1242" s="122"/>
      <c r="TJ1242" s="122"/>
      <c r="TK1242" s="122"/>
      <c r="TL1242" s="122"/>
      <c r="TM1242" s="122"/>
      <c r="TN1242" s="122"/>
      <c r="TO1242" s="122"/>
      <c r="TP1242" s="122"/>
      <c r="TQ1242" s="122"/>
      <c r="TR1242" s="122"/>
      <c r="TS1242" s="122"/>
      <c r="TT1242" s="122"/>
      <c r="TU1242" s="122"/>
      <c r="TV1242" s="122"/>
      <c r="TW1242" s="122"/>
      <c r="TX1242" s="122"/>
      <c r="TY1242" s="122"/>
      <c r="TZ1242" s="122"/>
      <c r="UA1242" s="122"/>
      <c r="UB1242" s="122"/>
      <c r="UC1242" s="122"/>
      <c r="UD1242" s="122"/>
      <c r="UE1242" s="122"/>
      <c r="UF1242" s="122"/>
      <c r="UG1242" s="122"/>
      <c r="UH1242" s="122"/>
      <c r="UI1242" s="122"/>
      <c r="UJ1242" s="122"/>
      <c r="UK1242" s="122"/>
      <c r="UL1242" s="122"/>
      <c r="UM1242" s="122"/>
      <c r="UN1242" s="122"/>
      <c r="UO1242" s="122"/>
      <c r="UP1242" s="122"/>
      <c r="UQ1242" s="122"/>
      <c r="UR1242" s="122"/>
      <c r="US1242" s="122"/>
      <c r="UT1242" s="122"/>
      <c r="UU1242" s="122"/>
      <c r="UV1242" s="122"/>
      <c r="UW1242" s="122"/>
      <c r="UX1242" s="122"/>
      <c r="UY1242" s="122"/>
      <c r="UZ1242" s="122"/>
      <c r="VA1242" s="122"/>
      <c r="VB1242" s="122"/>
      <c r="VC1242" s="122"/>
      <c r="VD1242" s="122"/>
      <c r="VE1242" s="122"/>
      <c r="VF1242" s="122"/>
      <c r="VG1242" s="122"/>
      <c r="VH1242" s="122"/>
      <c r="VI1242" s="122"/>
      <c r="VJ1242" s="122"/>
      <c r="VK1242" s="122"/>
      <c r="VL1242" s="122"/>
      <c r="VM1242" s="122"/>
      <c r="VN1242" s="122"/>
      <c r="VO1242" s="122"/>
      <c r="VP1242" s="122"/>
      <c r="VQ1242" s="122"/>
      <c r="VR1242" s="122"/>
      <c r="VS1242" s="122"/>
      <c r="VT1242" s="122"/>
      <c r="VU1242" s="122"/>
      <c r="VV1242" s="122"/>
      <c r="VW1242" s="122"/>
      <c r="VX1242" s="122"/>
      <c r="VY1242" s="122"/>
      <c r="VZ1242" s="122"/>
      <c r="WA1242" s="122"/>
      <c r="WB1242" s="122"/>
      <c r="WC1242" s="122"/>
      <c r="WD1242" s="122"/>
      <c r="WE1242" s="122"/>
      <c r="WF1242" s="122"/>
      <c r="WG1242" s="122"/>
      <c r="WH1242" s="122"/>
      <c r="WI1242" s="122"/>
      <c r="WJ1242" s="122"/>
      <c r="WK1242" s="122"/>
      <c r="WL1242" s="122"/>
      <c r="WM1242" s="122"/>
      <c r="WN1242" s="122"/>
      <c r="WO1242" s="122"/>
      <c r="WP1242" s="122"/>
      <c r="WQ1242" s="122"/>
      <c r="WR1242" s="122"/>
      <c r="WS1242" s="122"/>
      <c r="WT1242" s="122"/>
      <c r="WU1242" s="122"/>
      <c r="WV1242" s="122"/>
      <c r="WW1242" s="122"/>
      <c r="WX1242" s="122"/>
      <c r="WY1242" s="122"/>
      <c r="WZ1242" s="122"/>
      <c r="XA1242" s="122"/>
      <c r="XB1242" s="122"/>
      <c r="XC1242" s="122"/>
      <c r="XD1242" s="122"/>
      <c r="XE1242" s="122"/>
      <c r="XF1242" s="122"/>
      <c r="XG1242" s="122"/>
      <c r="XH1242" s="122"/>
      <c r="XI1242" s="122"/>
      <c r="XJ1242" s="122"/>
      <c r="XK1242" s="122"/>
      <c r="XL1242" s="122"/>
      <c r="XM1242" s="122"/>
      <c r="XN1242" s="122"/>
      <c r="XO1242" s="122"/>
      <c r="XP1242" s="122"/>
      <c r="XQ1242" s="122"/>
      <c r="XR1242" s="122"/>
      <c r="XS1242" s="122"/>
      <c r="XT1242" s="122"/>
      <c r="XU1242" s="122"/>
      <c r="XV1242" s="122"/>
      <c r="XW1242" s="122"/>
      <c r="XX1242" s="122"/>
      <c r="XY1242" s="122"/>
      <c r="XZ1242" s="122"/>
      <c r="YA1242" s="122"/>
      <c r="YB1242" s="122"/>
      <c r="YC1242" s="122"/>
      <c r="YD1242" s="122"/>
      <c r="YE1242" s="122"/>
      <c r="YF1242" s="122"/>
      <c r="YG1242" s="122"/>
      <c r="YH1242" s="122"/>
      <c r="YI1242" s="122"/>
      <c r="YJ1242" s="122"/>
      <c r="YK1242" s="122"/>
      <c r="YL1242" s="122"/>
      <c r="YM1242" s="122"/>
      <c r="YN1242" s="122"/>
      <c r="YO1242" s="122"/>
      <c r="YP1242" s="122"/>
      <c r="YQ1242" s="122"/>
      <c r="YR1242" s="122"/>
      <c r="YS1242" s="122"/>
      <c r="YT1242" s="122"/>
      <c r="YU1242" s="122"/>
      <c r="YV1242" s="122"/>
      <c r="YW1242" s="122"/>
      <c r="YX1242" s="122"/>
      <c r="YY1242" s="122"/>
      <c r="YZ1242" s="122"/>
      <c r="ZA1242" s="122"/>
      <c r="ZB1242" s="122"/>
      <c r="ZC1242" s="122"/>
      <c r="ZD1242" s="122"/>
      <c r="ZE1242" s="122"/>
      <c r="ZF1242" s="122"/>
      <c r="ZG1242" s="122"/>
      <c r="ZH1242" s="122"/>
      <c r="ZI1242" s="122"/>
      <c r="ZJ1242" s="122"/>
      <c r="ZK1242" s="122"/>
      <c r="ZL1242" s="122"/>
      <c r="ZM1242" s="122"/>
      <c r="ZN1242" s="122"/>
      <c r="ZO1242" s="122"/>
      <c r="ZP1242" s="122"/>
      <c r="ZQ1242" s="122"/>
      <c r="ZR1242" s="122"/>
      <c r="ZS1242" s="122"/>
      <c r="ZT1242" s="122"/>
      <c r="ZU1242" s="122"/>
      <c r="ZV1242" s="122"/>
      <c r="ZW1242" s="122"/>
      <c r="ZX1242" s="122"/>
      <c r="ZY1242" s="122"/>
      <c r="ZZ1242" s="122"/>
      <c r="AAA1242" s="122"/>
      <c r="AAB1242" s="122"/>
      <c r="AAC1242" s="122"/>
      <c r="AAD1242" s="122"/>
      <c r="AAE1242" s="122"/>
      <c r="AAF1242" s="122"/>
      <c r="AAG1242" s="122"/>
      <c r="AAH1242" s="122"/>
      <c r="AAI1242" s="122"/>
      <c r="AAJ1242" s="122"/>
      <c r="AAK1242" s="122"/>
      <c r="AAL1242" s="122"/>
      <c r="AAM1242" s="122"/>
      <c r="AAN1242" s="122"/>
      <c r="AAO1242" s="122"/>
      <c r="AAP1242" s="122"/>
      <c r="AAQ1242" s="122"/>
      <c r="AAR1242" s="122"/>
      <c r="AAS1242" s="122"/>
      <c r="AAT1242" s="122"/>
      <c r="AAU1242" s="122"/>
      <c r="AAV1242" s="122"/>
      <c r="AAW1242" s="122"/>
      <c r="AAX1242" s="122"/>
      <c r="AAY1242" s="122"/>
      <c r="AAZ1242" s="122"/>
      <c r="ABA1242" s="122"/>
      <c r="ABB1242" s="122"/>
      <c r="ABC1242" s="122"/>
      <c r="ABD1242" s="122"/>
      <c r="ABE1242" s="122"/>
      <c r="ABF1242" s="122"/>
      <c r="ABG1242" s="122"/>
      <c r="ABH1242" s="122"/>
      <c r="ABI1242" s="122"/>
      <c r="ABJ1242" s="122"/>
      <c r="ABK1242" s="122"/>
      <c r="ABL1242" s="122"/>
      <c r="ABM1242" s="122"/>
      <c r="ABN1242" s="122"/>
      <c r="ABO1242" s="122"/>
      <c r="ABP1242" s="122"/>
      <c r="ABQ1242" s="122"/>
      <c r="ABR1242" s="122"/>
      <c r="ABS1242" s="122"/>
      <c r="ABT1242" s="122"/>
      <c r="ABU1242" s="122"/>
      <c r="ABV1242" s="122"/>
      <c r="ABW1242" s="122"/>
      <c r="ABX1242" s="122"/>
      <c r="ABY1242" s="122"/>
      <c r="ABZ1242" s="122"/>
      <c r="ACA1242" s="122"/>
      <c r="ACB1242" s="122"/>
      <c r="ACC1242" s="122"/>
      <c r="ACD1242" s="122"/>
      <c r="ACE1242" s="122"/>
      <c r="ACF1242" s="122"/>
      <c r="ACG1242" s="122"/>
      <c r="ACH1242" s="122"/>
      <c r="ACI1242" s="122"/>
      <c r="ACJ1242" s="122"/>
      <c r="ACK1242" s="122"/>
      <c r="ACL1242" s="122"/>
      <c r="ACM1242" s="122"/>
      <c r="ACN1242" s="122"/>
      <c r="ACO1242" s="122"/>
      <c r="ACP1242" s="122"/>
      <c r="ACQ1242" s="122"/>
      <c r="ACR1242" s="122"/>
      <c r="ACS1242" s="122"/>
      <c r="ACT1242" s="122"/>
      <c r="ACU1242" s="122"/>
      <c r="ACV1242" s="122"/>
      <c r="ACW1242" s="122"/>
      <c r="ACX1242" s="122"/>
      <c r="ACY1242" s="122"/>
      <c r="ACZ1242" s="122"/>
      <c r="ADA1242" s="122"/>
    </row>
    <row r="1243" spans="1:781" x14ac:dyDescent="0.3">
      <c r="A1243" s="122"/>
      <c r="D1243" s="319"/>
      <c r="E1243" s="319"/>
      <c r="F1243" s="319"/>
      <c r="G1243" s="319"/>
      <c r="H1243" s="319"/>
      <c r="I1243" s="348"/>
      <c r="J1243" s="348"/>
      <c r="K1243" s="320"/>
      <c r="L1243" s="348"/>
      <c r="M1243" s="319"/>
      <c r="N1243" s="319"/>
      <c r="O1243" s="319"/>
      <c r="P1243" s="349"/>
      <c r="R1243" s="359"/>
      <c r="S1243" s="298"/>
      <c r="T1243" s="299"/>
      <c r="U1243" s="299"/>
      <c r="V1243" s="204"/>
      <c r="W1243" s="204"/>
      <c r="X1243" s="204"/>
      <c r="Y1243" s="204"/>
      <c r="Z1243" s="204"/>
      <c r="AA1243" s="204"/>
      <c r="AB1243" s="121"/>
      <c r="AC1243" s="122"/>
      <c r="AD1243" s="122"/>
      <c r="AE1243" s="122"/>
      <c r="AF1243" s="122"/>
      <c r="AG1243" s="122"/>
      <c r="AH1243" s="122"/>
      <c r="AI1243" s="122"/>
      <c r="AJ1243" s="122"/>
      <c r="AK1243" s="122"/>
      <c r="AL1243" s="122"/>
      <c r="AM1243" s="122"/>
      <c r="AN1243" s="122"/>
      <c r="AO1243" s="122"/>
      <c r="AP1243" s="122"/>
      <c r="AQ1243" s="122"/>
      <c r="AR1243" s="122"/>
      <c r="AS1243" s="122"/>
      <c r="AT1243" s="122"/>
      <c r="AU1243" s="122"/>
      <c r="AV1243" s="122"/>
      <c r="AW1243" s="122"/>
      <c r="AX1243" s="122"/>
      <c r="AY1243" s="122"/>
      <c r="AZ1243" s="122"/>
      <c r="BA1243" s="122"/>
      <c r="BB1243" s="122"/>
      <c r="BC1243" s="122"/>
      <c r="BD1243" s="122"/>
      <c r="BE1243" s="122"/>
      <c r="BF1243" s="122"/>
      <c r="BG1243" s="122"/>
      <c r="BH1243" s="122"/>
      <c r="BI1243" s="122"/>
      <c r="BJ1243" s="122"/>
      <c r="BK1243" s="122"/>
      <c r="BL1243" s="122"/>
      <c r="BM1243" s="122"/>
      <c r="BN1243" s="122"/>
      <c r="BO1243" s="122"/>
      <c r="BP1243" s="122"/>
      <c r="BQ1243" s="122"/>
      <c r="BR1243" s="122"/>
      <c r="BS1243" s="122"/>
      <c r="BT1243" s="122"/>
      <c r="BU1243" s="122"/>
      <c r="BV1243" s="122"/>
      <c r="BW1243" s="122"/>
      <c r="BX1243" s="122"/>
      <c r="BY1243" s="122"/>
      <c r="BZ1243" s="122"/>
      <c r="CA1243" s="122"/>
      <c r="CB1243" s="122"/>
      <c r="CC1243" s="122"/>
      <c r="CD1243" s="122"/>
      <c r="CE1243" s="122"/>
      <c r="CF1243" s="122"/>
      <c r="CG1243" s="122"/>
      <c r="CH1243" s="122"/>
      <c r="CI1243" s="122"/>
      <c r="CJ1243" s="122"/>
      <c r="CK1243" s="122"/>
      <c r="CL1243" s="122"/>
      <c r="CM1243" s="122"/>
      <c r="CN1243" s="122"/>
      <c r="CO1243" s="122"/>
      <c r="CP1243" s="122"/>
      <c r="CQ1243" s="122"/>
      <c r="CR1243" s="122"/>
      <c r="CS1243" s="122"/>
      <c r="CT1243" s="122"/>
      <c r="CU1243" s="122"/>
      <c r="CV1243" s="122"/>
      <c r="CW1243" s="122"/>
      <c r="CX1243" s="122"/>
      <c r="CY1243" s="122"/>
      <c r="CZ1243" s="122"/>
      <c r="DA1243" s="122"/>
      <c r="DB1243" s="122"/>
      <c r="DC1243" s="122"/>
      <c r="DD1243" s="122"/>
      <c r="DE1243" s="122"/>
      <c r="DF1243" s="122"/>
      <c r="DG1243" s="122"/>
      <c r="DH1243" s="122"/>
      <c r="DI1243" s="122"/>
      <c r="DJ1243" s="122"/>
      <c r="DK1243" s="122"/>
      <c r="DL1243" s="122"/>
      <c r="DM1243" s="122"/>
      <c r="DN1243" s="122"/>
      <c r="DO1243" s="122"/>
      <c r="DP1243" s="122"/>
      <c r="DQ1243" s="122"/>
      <c r="DR1243" s="122"/>
      <c r="DS1243" s="122"/>
      <c r="DT1243" s="122"/>
      <c r="DU1243" s="122"/>
      <c r="DV1243" s="122"/>
      <c r="DW1243" s="122"/>
      <c r="DX1243" s="122"/>
      <c r="DY1243" s="122"/>
      <c r="DZ1243" s="122"/>
      <c r="EA1243" s="122"/>
      <c r="EB1243" s="122"/>
      <c r="EC1243" s="122"/>
      <c r="ED1243" s="122"/>
      <c r="EE1243" s="122"/>
      <c r="EF1243" s="122"/>
      <c r="EG1243" s="122"/>
      <c r="EH1243" s="122"/>
      <c r="EI1243" s="122"/>
      <c r="EJ1243" s="122"/>
      <c r="EK1243" s="122"/>
      <c r="EL1243" s="122"/>
      <c r="EM1243" s="122"/>
      <c r="EN1243" s="122"/>
      <c r="EO1243" s="122"/>
      <c r="EP1243" s="122"/>
      <c r="EQ1243" s="122"/>
      <c r="ER1243" s="122"/>
      <c r="ES1243" s="122"/>
      <c r="ET1243" s="122"/>
      <c r="EU1243" s="122"/>
      <c r="EV1243" s="122"/>
      <c r="EW1243" s="122"/>
      <c r="EX1243" s="122"/>
      <c r="EY1243" s="122"/>
      <c r="EZ1243" s="122"/>
      <c r="FA1243" s="122"/>
      <c r="FB1243" s="122"/>
      <c r="FC1243" s="122"/>
      <c r="FD1243" s="122"/>
      <c r="FE1243" s="122"/>
      <c r="FF1243" s="122"/>
      <c r="FG1243" s="122"/>
      <c r="FH1243" s="122"/>
      <c r="FI1243" s="122"/>
      <c r="FJ1243" s="122"/>
      <c r="FK1243" s="122"/>
      <c r="FL1243" s="122"/>
      <c r="FM1243" s="122"/>
      <c r="FN1243" s="122"/>
      <c r="FO1243" s="122"/>
      <c r="FP1243" s="122"/>
      <c r="FQ1243" s="122"/>
      <c r="FR1243" s="122"/>
      <c r="FS1243" s="122"/>
      <c r="FT1243" s="122"/>
      <c r="FU1243" s="122"/>
      <c r="FV1243" s="122"/>
      <c r="FW1243" s="122"/>
      <c r="FX1243" s="122"/>
      <c r="FY1243" s="122"/>
      <c r="FZ1243" s="122"/>
      <c r="GA1243" s="122"/>
      <c r="GB1243" s="122"/>
      <c r="GC1243" s="122"/>
      <c r="GD1243" s="122"/>
      <c r="GE1243" s="122"/>
      <c r="GF1243" s="122"/>
      <c r="GG1243" s="122"/>
      <c r="GH1243" s="122"/>
      <c r="GI1243" s="122"/>
      <c r="GJ1243" s="122"/>
      <c r="GK1243" s="122"/>
      <c r="GL1243" s="122"/>
      <c r="GM1243" s="122"/>
      <c r="GN1243" s="122"/>
      <c r="GO1243" s="122"/>
      <c r="GP1243" s="122"/>
      <c r="GQ1243" s="122"/>
      <c r="GR1243" s="122"/>
      <c r="GS1243" s="122"/>
      <c r="GT1243" s="122"/>
      <c r="GU1243" s="122"/>
      <c r="GV1243" s="122"/>
      <c r="GW1243" s="122"/>
      <c r="GX1243" s="122"/>
      <c r="GY1243" s="122"/>
      <c r="GZ1243" s="122"/>
      <c r="HA1243" s="122"/>
      <c r="HB1243" s="122"/>
      <c r="HC1243" s="122"/>
      <c r="HD1243" s="122"/>
      <c r="HE1243" s="122"/>
      <c r="HF1243" s="122"/>
      <c r="HG1243" s="122"/>
      <c r="HH1243" s="122"/>
      <c r="HI1243" s="122"/>
      <c r="HJ1243" s="122"/>
      <c r="HK1243" s="122"/>
      <c r="HL1243" s="122"/>
      <c r="HM1243" s="122"/>
      <c r="HN1243" s="122"/>
      <c r="HO1243" s="122"/>
      <c r="HP1243" s="122"/>
      <c r="HQ1243" s="122"/>
      <c r="HR1243" s="122"/>
      <c r="HS1243" s="122"/>
      <c r="HT1243" s="122"/>
      <c r="HU1243" s="122"/>
      <c r="HV1243" s="122"/>
      <c r="HW1243" s="122"/>
      <c r="HX1243" s="122"/>
      <c r="HY1243" s="122"/>
      <c r="HZ1243" s="122"/>
      <c r="IA1243" s="122"/>
      <c r="IB1243" s="122"/>
      <c r="IC1243" s="122"/>
      <c r="ID1243" s="122"/>
      <c r="IE1243" s="122"/>
      <c r="IF1243" s="122"/>
      <c r="IG1243" s="122"/>
      <c r="IH1243" s="122"/>
      <c r="II1243" s="122"/>
      <c r="IJ1243" s="122"/>
      <c r="IK1243" s="122"/>
      <c r="IL1243" s="122"/>
      <c r="IM1243" s="122"/>
      <c r="IN1243" s="122"/>
      <c r="IO1243" s="122"/>
      <c r="IP1243" s="122"/>
      <c r="IQ1243" s="122"/>
      <c r="IR1243" s="122"/>
      <c r="IS1243" s="122"/>
      <c r="IT1243" s="122"/>
      <c r="IU1243" s="122"/>
      <c r="IV1243" s="122"/>
      <c r="IW1243" s="122"/>
      <c r="IX1243" s="122"/>
      <c r="IY1243" s="122"/>
      <c r="IZ1243" s="122"/>
      <c r="JA1243" s="122"/>
      <c r="JB1243" s="122"/>
      <c r="JC1243" s="122"/>
      <c r="JD1243" s="122"/>
      <c r="JE1243" s="122"/>
      <c r="JF1243" s="122"/>
      <c r="JG1243" s="122"/>
      <c r="JH1243" s="122"/>
      <c r="JI1243" s="122"/>
      <c r="JJ1243" s="122"/>
      <c r="JK1243" s="122"/>
      <c r="JL1243" s="122"/>
      <c r="JM1243" s="122"/>
      <c r="JN1243" s="122"/>
      <c r="JO1243" s="122"/>
      <c r="JP1243" s="122"/>
      <c r="JQ1243" s="122"/>
      <c r="JR1243" s="122"/>
      <c r="JS1243" s="122"/>
      <c r="JT1243" s="122"/>
      <c r="JU1243" s="122"/>
      <c r="JV1243" s="122"/>
      <c r="JW1243" s="122"/>
      <c r="JX1243" s="122"/>
      <c r="JY1243" s="122"/>
      <c r="JZ1243" s="122"/>
      <c r="KA1243" s="122"/>
      <c r="KB1243" s="122"/>
      <c r="KC1243" s="122"/>
      <c r="KD1243" s="122"/>
      <c r="KE1243" s="122"/>
      <c r="KF1243" s="122"/>
      <c r="KG1243" s="122"/>
      <c r="KH1243" s="122"/>
      <c r="KI1243" s="122"/>
      <c r="KJ1243" s="122"/>
      <c r="KK1243" s="122"/>
      <c r="KL1243" s="122"/>
      <c r="KM1243" s="122"/>
      <c r="KN1243" s="122"/>
      <c r="KO1243" s="122"/>
      <c r="KP1243" s="122"/>
      <c r="KQ1243" s="122"/>
      <c r="KR1243" s="122"/>
      <c r="KS1243" s="122"/>
      <c r="KT1243" s="122"/>
      <c r="KU1243" s="122"/>
      <c r="KV1243" s="122"/>
      <c r="KW1243" s="122"/>
      <c r="KX1243" s="122"/>
      <c r="KY1243" s="122"/>
      <c r="KZ1243" s="122"/>
      <c r="LA1243" s="122"/>
      <c r="LB1243" s="122"/>
      <c r="LC1243" s="122"/>
      <c r="LD1243" s="122"/>
      <c r="LE1243" s="122"/>
      <c r="LF1243" s="122"/>
      <c r="LG1243" s="122"/>
      <c r="LH1243" s="122"/>
      <c r="LI1243" s="122"/>
      <c r="LJ1243" s="122"/>
      <c r="LK1243" s="122"/>
      <c r="LL1243" s="122"/>
      <c r="LM1243" s="122"/>
      <c r="LN1243" s="122"/>
      <c r="LO1243" s="122"/>
      <c r="LP1243" s="122"/>
      <c r="LQ1243" s="122"/>
      <c r="LR1243" s="122"/>
      <c r="LS1243" s="122"/>
      <c r="LT1243" s="122"/>
      <c r="LU1243" s="122"/>
      <c r="LV1243" s="122"/>
      <c r="LW1243" s="122"/>
      <c r="LX1243" s="122"/>
      <c r="LY1243" s="122"/>
      <c r="LZ1243" s="122"/>
      <c r="MA1243" s="122"/>
      <c r="MB1243" s="122"/>
      <c r="MC1243" s="122"/>
      <c r="MD1243" s="122"/>
      <c r="ME1243" s="122"/>
      <c r="MF1243" s="122"/>
      <c r="MG1243" s="122"/>
      <c r="MH1243" s="122"/>
      <c r="MI1243" s="122"/>
      <c r="MJ1243" s="122"/>
      <c r="MK1243" s="122"/>
      <c r="ML1243" s="122"/>
      <c r="MM1243" s="122"/>
      <c r="MN1243" s="122"/>
      <c r="MO1243" s="122"/>
      <c r="MP1243" s="122"/>
      <c r="MQ1243" s="122"/>
      <c r="MR1243" s="122"/>
      <c r="MS1243" s="122"/>
      <c r="MT1243" s="122"/>
      <c r="MU1243" s="122"/>
      <c r="MV1243" s="122"/>
      <c r="MW1243" s="122"/>
      <c r="MX1243" s="122"/>
      <c r="MY1243" s="122"/>
      <c r="MZ1243" s="122"/>
      <c r="NA1243" s="122"/>
      <c r="NB1243" s="122"/>
      <c r="NC1243" s="122"/>
      <c r="ND1243" s="122"/>
      <c r="NE1243" s="122"/>
      <c r="NF1243" s="122"/>
      <c r="NG1243" s="122"/>
      <c r="NH1243" s="122"/>
      <c r="NI1243" s="122"/>
      <c r="NJ1243" s="122"/>
      <c r="NK1243" s="122"/>
      <c r="NL1243" s="122"/>
      <c r="NM1243" s="122"/>
      <c r="NN1243" s="122"/>
      <c r="NO1243" s="122"/>
      <c r="NP1243" s="122"/>
      <c r="NQ1243" s="122"/>
      <c r="NR1243" s="122"/>
      <c r="NS1243" s="122"/>
      <c r="NT1243" s="122"/>
      <c r="NU1243" s="122"/>
      <c r="NV1243" s="122"/>
      <c r="NW1243" s="122"/>
      <c r="NX1243" s="122"/>
      <c r="NY1243" s="122"/>
      <c r="NZ1243" s="122"/>
      <c r="OA1243" s="122"/>
      <c r="OB1243" s="122"/>
      <c r="OC1243" s="122"/>
      <c r="OD1243" s="122"/>
      <c r="OE1243" s="122"/>
      <c r="OF1243" s="122"/>
      <c r="OG1243" s="122"/>
      <c r="OH1243" s="122"/>
      <c r="OI1243" s="122"/>
      <c r="OJ1243" s="122"/>
      <c r="OK1243" s="122"/>
      <c r="OL1243" s="122"/>
      <c r="OM1243" s="122"/>
      <c r="ON1243" s="122"/>
      <c r="OO1243" s="122"/>
      <c r="OP1243" s="122"/>
      <c r="OQ1243" s="122"/>
      <c r="OR1243" s="122"/>
      <c r="OS1243" s="122"/>
      <c r="OT1243" s="122"/>
      <c r="OU1243" s="122"/>
      <c r="OV1243" s="122"/>
      <c r="OW1243" s="122"/>
      <c r="OX1243" s="122"/>
      <c r="OY1243" s="122"/>
      <c r="OZ1243" s="122"/>
      <c r="PA1243" s="122"/>
      <c r="PB1243" s="122"/>
      <c r="PC1243" s="122"/>
      <c r="PD1243" s="122"/>
      <c r="PE1243" s="122"/>
      <c r="PF1243" s="122"/>
      <c r="PG1243" s="122"/>
      <c r="PH1243" s="122"/>
      <c r="PI1243" s="122"/>
      <c r="PJ1243" s="122"/>
      <c r="PK1243" s="122"/>
      <c r="PL1243" s="122"/>
      <c r="PM1243" s="122"/>
      <c r="PN1243" s="122"/>
      <c r="PO1243" s="122"/>
      <c r="PP1243" s="122"/>
      <c r="PQ1243" s="122"/>
      <c r="PR1243" s="122"/>
      <c r="PS1243" s="122"/>
      <c r="PT1243" s="122"/>
      <c r="PU1243" s="122"/>
      <c r="PV1243" s="122"/>
      <c r="PW1243" s="122"/>
      <c r="PX1243" s="122"/>
      <c r="PY1243" s="122"/>
      <c r="PZ1243" s="122"/>
      <c r="QA1243" s="122"/>
      <c r="QB1243" s="122"/>
      <c r="QC1243" s="122"/>
      <c r="QD1243" s="122"/>
      <c r="QE1243" s="122"/>
      <c r="QF1243" s="122"/>
      <c r="QG1243" s="122"/>
      <c r="QH1243" s="122"/>
      <c r="QI1243" s="122"/>
      <c r="QJ1243" s="122"/>
      <c r="QK1243" s="122"/>
      <c r="QL1243" s="122"/>
      <c r="QM1243" s="122"/>
      <c r="QN1243" s="122"/>
      <c r="QO1243" s="122"/>
      <c r="QP1243" s="122"/>
      <c r="QQ1243" s="122"/>
      <c r="QR1243" s="122"/>
      <c r="QS1243" s="122"/>
      <c r="QT1243" s="122"/>
      <c r="QU1243" s="122"/>
      <c r="QV1243" s="122"/>
      <c r="QW1243" s="122"/>
      <c r="QX1243" s="122"/>
      <c r="QY1243" s="122"/>
      <c r="QZ1243" s="122"/>
      <c r="RA1243" s="122"/>
      <c r="RB1243" s="122"/>
      <c r="RC1243" s="122"/>
      <c r="RD1243" s="122"/>
      <c r="RE1243" s="122"/>
      <c r="RF1243" s="122"/>
      <c r="RG1243" s="122"/>
      <c r="RH1243" s="122"/>
      <c r="RI1243" s="122"/>
      <c r="RJ1243" s="122"/>
      <c r="RK1243" s="122"/>
      <c r="RL1243" s="122"/>
      <c r="RM1243" s="122"/>
      <c r="RN1243" s="122"/>
      <c r="RO1243" s="122"/>
      <c r="RP1243" s="122"/>
      <c r="RQ1243" s="122"/>
      <c r="RR1243" s="122"/>
      <c r="RS1243" s="122"/>
      <c r="RT1243" s="122"/>
      <c r="RU1243" s="122"/>
      <c r="RV1243" s="122"/>
      <c r="RW1243" s="122"/>
      <c r="RX1243" s="122"/>
      <c r="RY1243" s="122"/>
      <c r="RZ1243" s="122"/>
      <c r="SA1243" s="122"/>
      <c r="SB1243" s="122"/>
      <c r="SC1243" s="122"/>
      <c r="SD1243" s="122"/>
      <c r="SE1243" s="122"/>
      <c r="SF1243" s="122"/>
      <c r="SG1243" s="122"/>
      <c r="SH1243" s="122"/>
      <c r="SI1243" s="122"/>
      <c r="SJ1243" s="122"/>
      <c r="SK1243" s="122"/>
      <c r="SL1243" s="122"/>
      <c r="SM1243" s="122"/>
      <c r="SN1243" s="122"/>
      <c r="SO1243" s="122"/>
      <c r="SP1243" s="122"/>
      <c r="SQ1243" s="122"/>
      <c r="SR1243" s="122"/>
      <c r="SS1243" s="122"/>
      <c r="ST1243" s="122"/>
      <c r="SU1243" s="122"/>
      <c r="SV1243" s="122"/>
      <c r="SW1243" s="122"/>
      <c r="SX1243" s="122"/>
      <c r="SY1243" s="122"/>
      <c r="SZ1243" s="122"/>
      <c r="TA1243" s="122"/>
      <c r="TB1243" s="122"/>
      <c r="TC1243" s="122"/>
      <c r="TD1243" s="122"/>
      <c r="TE1243" s="122"/>
      <c r="TF1243" s="122"/>
      <c r="TG1243" s="122"/>
      <c r="TH1243" s="122"/>
      <c r="TI1243" s="122"/>
      <c r="TJ1243" s="122"/>
      <c r="TK1243" s="122"/>
      <c r="TL1243" s="122"/>
      <c r="TM1243" s="122"/>
      <c r="TN1243" s="122"/>
      <c r="TO1243" s="122"/>
      <c r="TP1243" s="122"/>
      <c r="TQ1243" s="122"/>
      <c r="TR1243" s="122"/>
      <c r="TS1243" s="122"/>
      <c r="TT1243" s="122"/>
      <c r="TU1243" s="122"/>
      <c r="TV1243" s="122"/>
      <c r="TW1243" s="122"/>
      <c r="TX1243" s="122"/>
      <c r="TY1243" s="122"/>
      <c r="TZ1243" s="122"/>
      <c r="UA1243" s="122"/>
      <c r="UB1243" s="122"/>
      <c r="UC1243" s="122"/>
      <c r="UD1243" s="122"/>
      <c r="UE1243" s="122"/>
      <c r="UF1243" s="122"/>
      <c r="UG1243" s="122"/>
      <c r="UH1243" s="122"/>
      <c r="UI1243" s="122"/>
      <c r="UJ1243" s="122"/>
      <c r="UK1243" s="122"/>
      <c r="UL1243" s="122"/>
      <c r="UM1243" s="122"/>
      <c r="UN1243" s="122"/>
      <c r="UO1243" s="122"/>
      <c r="UP1243" s="122"/>
      <c r="UQ1243" s="122"/>
      <c r="UR1243" s="122"/>
      <c r="US1243" s="122"/>
      <c r="UT1243" s="122"/>
      <c r="UU1243" s="122"/>
      <c r="UV1243" s="122"/>
      <c r="UW1243" s="122"/>
      <c r="UX1243" s="122"/>
      <c r="UY1243" s="122"/>
      <c r="UZ1243" s="122"/>
      <c r="VA1243" s="122"/>
      <c r="VB1243" s="122"/>
      <c r="VC1243" s="122"/>
      <c r="VD1243" s="122"/>
      <c r="VE1243" s="122"/>
      <c r="VF1243" s="122"/>
      <c r="VG1243" s="122"/>
      <c r="VH1243" s="122"/>
      <c r="VI1243" s="122"/>
      <c r="VJ1243" s="122"/>
      <c r="VK1243" s="122"/>
      <c r="VL1243" s="122"/>
      <c r="VM1243" s="122"/>
      <c r="VN1243" s="122"/>
      <c r="VO1243" s="122"/>
      <c r="VP1243" s="122"/>
      <c r="VQ1243" s="122"/>
      <c r="VR1243" s="122"/>
      <c r="VS1243" s="122"/>
      <c r="VT1243" s="122"/>
      <c r="VU1243" s="122"/>
      <c r="VV1243" s="122"/>
      <c r="VW1243" s="122"/>
      <c r="VX1243" s="122"/>
      <c r="VY1243" s="122"/>
      <c r="VZ1243" s="122"/>
      <c r="WA1243" s="122"/>
      <c r="WB1243" s="122"/>
      <c r="WC1243" s="122"/>
      <c r="WD1243" s="122"/>
      <c r="WE1243" s="122"/>
      <c r="WF1243" s="122"/>
      <c r="WG1243" s="122"/>
      <c r="WH1243" s="122"/>
      <c r="WI1243" s="122"/>
      <c r="WJ1243" s="122"/>
      <c r="WK1243" s="122"/>
      <c r="WL1243" s="122"/>
      <c r="WM1243" s="122"/>
      <c r="WN1243" s="122"/>
      <c r="WO1243" s="122"/>
      <c r="WP1243" s="122"/>
      <c r="WQ1243" s="122"/>
      <c r="WR1243" s="122"/>
      <c r="WS1243" s="122"/>
      <c r="WT1243" s="122"/>
      <c r="WU1243" s="122"/>
      <c r="WV1243" s="122"/>
      <c r="WW1243" s="122"/>
      <c r="WX1243" s="122"/>
      <c r="WY1243" s="122"/>
      <c r="WZ1243" s="122"/>
      <c r="XA1243" s="122"/>
      <c r="XB1243" s="122"/>
      <c r="XC1243" s="122"/>
      <c r="XD1243" s="122"/>
      <c r="XE1243" s="122"/>
      <c r="XF1243" s="122"/>
      <c r="XG1243" s="122"/>
      <c r="XH1243" s="122"/>
      <c r="XI1243" s="122"/>
      <c r="XJ1243" s="122"/>
      <c r="XK1243" s="122"/>
      <c r="XL1243" s="122"/>
      <c r="XM1243" s="122"/>
      <c r="XN1243" s="122"/>
      <c r="XO1243" s="122"/>
      <c r="XP1243" s="122"/>
      <c r="XQ1243" s="122"/>
      <c r="XR1243" s="122"/>
      <c r="XS1243" s="122"/>
      <c r="XT1243" s="122"/>
      <c r="XU1243" s="122"/>
      <c r="XV1243" s="122"/>
      <c r="XW1243" s="122"/>
      <c r="XX1243" s="122"/>
      <c r="XY1243" s="122"/>
      <c r="XZ1243" s="122"/>
      <c r="YA1243" s="122"/>
      <c r="YB1243" s="122"/>
      <c r="YC1243" s="122"/>
      <c r="YD1243" s="122"/>
      <c r="YE1243" s="122"/>
      <c r="YF1243" s="122"/>
      <c r="YG1243" s="122"/>
      <c r="YH1243" s="122"/>
      <c r="YI1243" s="122"/>
      <c r="YJ1243" s="122"/>
      <c r="YK1243" s="122"/>
      <c r="YL1243" s="122"/>
      <c r="YM1243" s="122"/>
      <c r="YN1243" s="122"/>
      <c r="YO1243" s="122"/>
      <c r="YP1243" s="122"/>
      <c r="YQ1243" s="122"/>
      <c r="YR1243" s="122"/>
      <c r="YS1243" s="122"/>
      <c r="YT1243" s="122"/>
      <c r="YU1243" s="122"/>
      <c r="YV1243" s="122"/>
      <c r="YW1243" s="122"/>
      <c r="YX1243" s="122"/>
      <c r="YY1243" s="122"/>
      <c r="YZ1243" s="122"/>
      <c r="ZA1243" s="122"/>
      <c r="ZB1243" s="122"/>
      <c r="ZC1243" s="122"/>
      <c r="ZD1243" s="122"/>
      <c r="ZE1243" s="122"/>
      <c r="ZF1243" s="122"/>
      <c r="ZG1243" s="122"/>
      <c r="ZH1243" s="122"/>
      <c r="ZI1243" s="122"/>
      <c r="ZJ1243" s="122"/>
      <c r="ZK1243" s="122"/>
      <c r="ZL1243" s="122"/>
      <c r="ZM1243" s="122"/>
      <c r="ZN1243" s="122"/>
      <c r="ZO1243" s="122"/>
      <c r="ZP1243" s="122"/>
      <c r="ZQ1243" s="122"/>
      <c r="ZR1243" s="122"/>
      <c r="ZS1243" s="122"/>
      <c r="ZT1243" s="122"/>
      <c r="ZU1243" s="122"/>
      <c r="ZV1243" s="122"/>
      <c r="ZW1243" s="122"/>
      <c r="ZX1243" s="122"/>
      <c r="ZY1243" s="122"/>
      <c r="ZZ1243" s="122"/>
      <c r="AAA1243" s="122"/>
      <c r="AAB1243" s="122"/>
      <c r="AAC1243" s="122"/>
      <c r="AAD1243" s="122"/>
      <c r="AAE1243" s="122"/>
      <c r="AAF1243" s="122"/>
      <c r="AAG1243" s="122"/>
      <c r="AAH1243" s="122"/>
      <c r="AAI1243" s="122"/>
      <c r="AAJ1243" s="122"/>
      <c r="AAK1243" s="122"/>
      <c r="AAL1243" s="122"/>
      <c r="AAM1243" s="122"/>
      <c r="AAN1243" s="122"/>
      <c r="AAO1243" s="122"/>
      <c r="AAP1243" s="122"/>
      <c r="AAQ1243" s="122"/>
      <c r="AAR1243" s="122"/>
      <c r="AAS1243" s="122"/>
      <c r="AAT1243" s="122"/>
      <c r="AAU1243" s="122"/>
      <c r="AAV1243" s="122"/>
      <c r="AAW1243" s="122"/>
      <c r="AAX1243" s="122"/>
      <c r="AAY1243" s="122"/>
      <c r="AAZ1243" s="122"/>
      <c r="ABA1243" s="122"/>
      <c r="ABB1243" s="122"/>
      <c r="ABC1243" s="122"/>
      <c r="ABD1243" s="122"/>
      <c r="ABE1243" s="122"/>
      <c r="ABF1243" s="122"/>
      <c r="ABG1243" s="122"/>
      <c r="ABH1243" s="122"/>
      <c r="ABI1243" s="122"/>
      <c r="ABJ1243" s="122"/>
      <c r="ABK1243" s="122"/>
      <c r="ABL1243" s="122"/>
      <c r="ABM1243" s="122"/>
      <c r="ABN1243" s="122"/>
      <c r="ABO1243" s="122"/>
      <c r="ABP1243" s="122"/>
      <c r="ABQ1243" s="122"/>
      <c r="ABR1243" s="122"/>
      <c r="ABS1243" s="122"/>
      <c r="ABT1243" s="122"/>
      <c r="ABU1243" s="122"/>
      <c r="ABV1243" s="122"/>
      <c r="ABW1243" s="122"/>
      <c r="ABX1243" s="122"/>
      <c r="ABY1243" s="122"/>
      <c r="ABZ1243" s="122"/>
      <c r="ACA1243" s="122"/>
      <c r="ACB1243" s="122"/>
      <c r="ACC1243" s="122"/>
      <c r="ACD1243" s="122"/>
      <c r="ACE1243" s="122"/>
      <c r="ACF1243" s="122"/>
      <c r="ACG1243" s="122"/>
      <c r="ACH1243" s="122"/>
      <c r="ACI1243" s="122"/>
      <c r="ACJ1243" s="122"/>
      <c r="ACK1243" s="122"/>
      <c r="ACL1243" s="122"/>
      <c r="ACM1243" s="122"/>
      <c r="ACN1243" s="122"/>
      <c r="ACO1243" s="122"/>
      <c r="ACP1243" s="122"/>
      <c r="ACQ1243" s="122"/>
      <c r="ACR1243" s="122"/>
      <c r="ACS1243" s="122"/>
      <c r="ACT1243" s="122"/>
      <c r="ACU1243" s="122"/>
      <c r="ACV1243" s="122"/>
      <c r="ACW1243" s="122"/>
      <c r="ACX1243" s="122"/>
      <c r="ACY1243" s="122"/>
      <c r="ACZ1243" s="122"/>
      <c r="ADA1243" s="122"/>
    </row>
    <row r="1244" spans="1:781" x14ac:dyDescent="0.3">
      <c r="A1244" s="122"/>
      <c r="D1244" s="319"/>
      <c r="E1244" s="319"/>
      <c r="F1244" s="319"/>
      <c r="G1244" s="319"/>
      <c r="H1244" s="319"/>
      <c r="I1244" s="348"/>
      <c r="J1244" s="348"/>
      <c r="K1244" s="320"/>
      <c r="L1244" s="348"/>
      <c r="M1244" s="319"/>
      <c r="N1244" s="319"/>
      <c r="O1244" s="319"/>
      <c r="P1244" s="349"/>
      <c r="R1244" s="359"/>
      <c r="S1244" s="298"/>
      <c r="T1244" s="299"/>
      <c r="U1244" s="299"/>
      <c r="V1244" s="204"/>
      <c r="W1244" s="204"/>
      <c r="X1244" s="204"/>
      <c r="Y1244" s="204"/>
      <c r="Z1244" s="204"/>
      <c r="AA1244" s="204"/>
      <c r="AB1244" s="121"/>
      <c r="AC1244" s="122"/>
      <c r="AD1244" s="122"/>
      <c r="AE1244" s="122"/>
      <c r="AF1244" s="122"/>
      <c r="AG1244" s="122"/>
      <c r="AH1244" s="122"/>
      <c r="AI1244" s="122"/>
      <c r="AJ1244" s="122"/>
      <c r="AK1244" s="122"/>
      <c r="AL1244" s="122"/>
      <c r="AM1244" s="122"/>
      <c r="AN1244" s="122"/>
      <c r="AO1244" s="122"/>
      <c r="AP1244" s="122"/>
      <c r="AQ1244" s="122"/>
      <c r="AR1244" s="122"/>
      <c r="AS1244" s="122"/>
      <c r="AT1244" s="122"/>
      <c r="AU1244" s="122"/>
      <c r="AV1244" s="122"/>
      <c r="AW1244" s="122"/>
      <c r="AX1244" s="122"/>
      <c r="AY1244" s="122"/>
      <c r="AZ1244" s="122"/>
      <c r="BA1244" s="122"/>
      <c r="BB1244" s="122"/>
      <c r="BC1244" s="122"/>
      <c r="BD1244" s="122"/>
      <c r="BE1244" s="122"/>
      <c r="BF1244" s="122"/>
      <c r="BG1244" s="122"/>
      <c r="BH1244" s="122"/>
      <c r="BI1244" s="122"/>
      <c r="BJ1244" s="122"/>
      <c r="BK1244" s="122"/>
      <c r="BL1244" s="122"/>
      <c r="BM1244" s="122"/>
      <c r="BN1244" s="122"/>
      <c r="BO1244" s="122"/>
      <c r="BP1244" s="122"/>
      <c r="BQ1244" s="122"/>
      <c r="BR1244" s="122"/>
      <c r="BS1244" s="122"/>
      <c r="BT1244" s="122"/>
      <c r="BU1244" s="122"/>
      <c r="BV1244" s="122"/>
      <c r="BW1244" s="122"/>
      <c r="BX1244" s="122"/>
      <c r="BY1244" s="122"/>
      <c r="BZ1244" s="122"/>
      <c r="CA1244" s="122"/>
      <c r="CB1244" s="122"/>
      <c r="CC1244" s="122"/>
      <c r="CD1244" s="122"/>
      <c r="CE1244" s="122"/>
      <c r="CF1244" s="122"/>
      <c r="CG1244" s="122"/>
      <c r="CH1244" s="122"/>
      <c r="CI1244" s="122"/>
      <c r="CJ1244" s="122"/>
      <c r="CK1244" s="122"/>
      <c r="CL1244" s="122"/>
      <c r="CM1244" s="122"/>
      <c r="CN1244" s="122"/>
      <c r="CO1244" s="122"/>
      <c r="CP1244" s="122"/>
      <c r="CQ1244" s="122"/>
      <c r="CR1244" s="122"/>
      <c r="CS1244" s="122"/>
      <c r="CT1244" s="122"/>
      <c r="CU1244" s="122"/>
      <c r="CV1244" s="122"/>
      <c r="CW1244" s="122"/>
      <c r="CX1244" s="122"/>
      <c r="CY1244" s="122"/>
      <c r="CZ1244" s="122"/>
      <c r="DA1244" s="122"/>
      <c r="DB1244" s="122"/>
      <c r="DC1244" s="122"/>
      <c r="DD1244" s="122"/>
      <c r="DE1244" s="122"/>
      <c r="DF1244" s="122"/>
      <c r="DG1244" s="122"/>
      <c r="DH1244" s="122"/>
      <c r="DI1244" s="122"/>
      <c r="DJ1244" s="122"/>
      <c r="DK1244" s="122"/>
      <c r="DL1244" s="122"/>
      <c r="DM1244" s="122"/>
      <c r="DN1244" s="122"/>
      <c r="DO1244" s="122"/>
      <c r="DP1244" s="122"/>
      <c r="DQ1244" s="122"/>
      <c r="DR1244" s="122"/>
      <c r="DS1244" s="122"/>
      <c r="DT1244" s="122"/>
      <c r="DU1244" s="122"/>
      <c r="DV1244" s="122"/>
      <c r="DW1244" s="122"/>
      <c r="DX1244" s="122"/>
      <c r="DY1244" s="122"/>
      <c r="DZ1244" s="122"/>
      <c r="EA1244" s="122"/>
      <c r="EB1244" s="122"/>
      <c r="EC1244" s="122"/>
      <c r="ED1244" s="122"/>
      <c r="EE1244" s="122"/>
      <c r="EF1244" s="122"/>
      <c r="EG1244" s="122"/>
      <c r="EH1244" s="122"/>
      <c r="EI1244" s="122"/>
      <c r="EJ1244" s="122"/>
      <c r="EK1244" s="122"/>
      <c r="EL1244" s="122"/>
      <c r="EM1244" s="122"/>
      <c r="EN1244" s="122"/>
      <c r="EO1244" s="122"/>
      <c r="EP1244" s="122"/>
      <c r="EQ1244" s="122"/>
      <c r="ER1244" s="122"/>
      <c r="ES1244" s="122"/>
      <c r="ET1244" s="122"/>
      <c r="EU1244" s="122"/>
      <c r="EV1244" s="122"/>
      <c r="EW1244" s="122"/>
      <c r="EX1244" s="122"/>
      <c r="EY1244" s="122"/>
      <c r="EZ1244" s="122"/>
      <c r="FA1244" s="122"/>
      <c r="FB1244" s="122"/>
      <c r="FC1244" s="122"/>
      <c r="FD1244" s="122"/>
      <c r="FE1244" s="122"/>
      <c r="FF1244" s="122"/>
      <c r="FG1244" s="122"/>
      <c r="FH1244" s="122"/>
      <c r="FI1244" s="122"/>
      <c r="FJ1244" s="122"/>
      <c r="FK1244" s="122"/>
      <c r="FL1244" s="122"/>
      <c r="FM1244" s="122"/>
      <c r="FN1244" s="122"/>
      <c r="FO1244" s="122"/>
      <c r="FP1244" s="122"/>
      <c r="FQ1244" s="122"/>
      <c r="FR1244" s="122"/>
      <c r="FS1244" s="122"/>
      <c r="FT1244" s="122"/>
      <c r="FU1244" s="122"/>
      <c r="FV1244" s="122"/>
      <c r="FW1244" s="122"/>
      <c r="FX1244" s="122"/>
      <c r="FY1244" s="122"/>
      <c r="FZ1244" s="122"/>
      <c r="GA1244" s="122"/>
      <c r="GB1244" s="122"/>
      <c r="GC1244" s="122"/>
      <c r="GD1244" s="122"/>
      <c r="GE1244" s="122"/>
      <c r="GF1244" s="122"/>
      <c r="GG1244" s="122"/>
      <c r="GH1244" s="122"/>
      <c r="GI1244" s="122"/>
      <c r="GJ1244" s="122"/>
      <c r="GK1244" s="122"/>
      <c r="GL1244" s="122"/>
      <c r="GM1244" s="122"/>
      <c r="GN1244" s="122"/>
      <c r="GO1244" s="122"/>
      <c r="GP1244" s="122"/>
      <c r="GQ1244" s="122"/>
      <c r="GR1244" s="122"/>
      <c r="GS1244" s="122"/>
      <c r="GT1244" s="122"/>
      <c r="GU1244" s="122"/>
      <c r="GV1244" s="122"/>
      <c r="GW1244" s="122"/>
      <c r="GX1244" s="122"/>
      <c r="GY1244" s="122"/>
      <c r="GZ1244" s="122"/>
      <c r="HA1244" s="122"/>
      <c r="HB1244" s="122"/>
      <c r="HC1244" s="122"/>
      <c r="HD1244" s="122"/>
      <c r="HE1244" s="122"/>
      <c r="HF1244" s="122"/>
      <c r="HG1244" s="122"/>
      <c r="HH1244" s="122"/>
      <c r="HI1244" s="122"/>
      <c r="HJ1244" s="122"/>
      <c r="HK1244" s="122"/>
      <c r="HL1244" s="122"/>
      <c r="HM1244" s="122"/>
      <c r="HN1244" s="122"/>
      <c r="HO1244" s="122"/>
      <c r="HP1244" s="122"/>
      <c r="HQ1244" s="122"/>
      <c r="HR1244" s="122"/>
      <c r="HS1244" s="122"/>
      <c r="HT1244" s="122"/>
      <c r="HU1244" s="122"/>
      <c r="HV1244" s="122"/>
      <c r="HW1244" s="122"/>
      <c r="HX1244" s="122"/>
      <c r="HY1244" s="122"/>
      <c r="HZ1244" s="122"/>
      <c r="IA1244" s="122"/>
      <c r="IB1244" s="122"/>
      <c r="IC1244" s="122"/>
      <c r="ID1244" s="122"/>
      <c r="IE1244" s="122"/>
      <c r="IF1244" s="122"/>
      <c r="IG1244" s="122"/>
      <c r="IH1244" s="122"/>
      <c r="II1244" s="122"/>
      <c r="IJ1244" s="122"/>
      <c r="IK1244" s="122"/>
      <c r="IL1244" s="122"/>
      <c r="IM1244" s="122"/>
      <c r="IN1244" s="122"/>
      <c r="IO1244" s="122"/>
      <c r="IP1244" s="122"/>
      <c r="IQ1244" s="122"/>
      <c r="IR1244" s="122"/>
      <c r="IS1244" s="122"/>
      <c r="IT1244" s="122"/>
      <c r="IU1244" s="122"/>
      <c r="IV1244" s="122"/>
      <c r="IW1244" s="122"/>
      <c r="IX1244" s="122"/>
      <c r="IY1244" s="122"/>
      <c r="IZ1244" s="122"/>
      <c r="JA1244" s="122"/>
      <c r="JB1244" s="122"/>
      <c r="JC1244" s="122"/>
      <c r="JD1244" s="122"/>
      <c r="JE1244" s="122"/>
      <c r="JF1244" s="122"/>
      <c r="JG1244" s="122"/>
      <c r="JH1244" s="122"/>
      <c r="JI1244" s="122"/>
      <c r="JJ1244" s="122"/>
      <c r="JK1244" s="122"/>
      <c r="JL1244" s="122"/>
      <c r="JM1244" s="122"/>
      <c r="JN1244" s="122"/>
      <c r="JO1244" s="122"/>
      <c r="JP1244" s="122"/>
      <c r="JQ1244" s="122"/>
      <c r="JR1244" s="122"/>
      <c r="JS1244" s="122"/>
      <c r="JT1244" s="122"/>
      <c r="JU1244" s="122"/>
      <c r="JV1244" s="122"/>
      <c r="JW1244" s="122"/>
      <c r="JX1244" s="122"/>
      <c r="JY1244" s="122"/>
      <c r="JZ1244" s="122"/>
      <c r="KA1244" s="122"/>
      <c r="KB1244" s="122"/>
      <c r="KC1244" s="122"/>
      <c r="KD1244" s="122"/>
      <c r="KE1244" s="122"/>
      <c r="KF1244" s="122"/>
      <c r="KG1244" s="122"/>
      <c r="KH1244" s="122"/>
      <c r="KI1244" s="122"/>
      <c r="KJ1244" s="122"/>
      <c r="KK1244" s="122"/>
      <c r="KL1244" s="122"/>
      <c r="KM1244" s="122"/>
      <c r="KN1244" s="122"/>
      <c r="KO1244" s="122"/>
      <c r="KP1244" s="122"/>
      <c r="KQ1244" s="122"/>
      <c r="KR1244" s="122"/>
      <c r="KS1244" s="122"/>
      <c r="KT1244" s="122"/>
      <c r="KU1244" s="122"/>
      <c r="KV1244" s="122"/>
      <c r="KW1244" s="122"/>
      <c r="KX1244" s="122"/>
      <c r="KY1244" s="122"/>
      <c r="KZ1244" s="122"/>
      <c r="LA1244" s="122"/>
      <c r="LB1244" s="122"/>
      <c r="LC1244" s="122"/>
      <c r="LD1244" s="122"/>
      <c r="LE1244" s="122"/>
      <c r="LF1244" s="122"/>
      <c r="LG1244" s="122"/>
      <c r="LH1244" s="122"/>
      <c r="LI1244" s="122"/>
      <c r="LJ1244" s="122"/>
      <c r="LK1244" s="122"/>
      <c r="LL1244" s="122"/>
      <c r="LM1244" s="122"/>
      <c r="LN1244" s="122"/>
      <c r="LO1244" s="122"/>
      <c r="LP1244" s="122"/>
      <c r="LQ1244" s="122"/>
      <c r="LR1244" s="122"/>
      <c r="LS1244" s="122"/>
      <c r="LT1244" s="122"/>
      <c r="LU1244" s="122"/>
      <c r="LV1244" s="122"/>
      <c r="LW1244" s="122"/>
      <c r="LX1244" s="122"/>
      <c r="LY1244" s="122"/>
      <c r="LZ1244" s="122"/>
      <c r="MA1244" s="122"/>
      <c r="MB1244" s="122"/>
      <c r="MC1244" s="122"/>
      <c r="MD1244" s="122"/>
      <c r="ME1244" s="122"/>
      <c r="MF1244" s="122"/>
      <c r="MG1244" s="122"/>
      <c r="MH1244" s="122"/>
      <c r="MI1244" s="122"/>
      <c r="MJ1244" s="122"/>
      <c r="MK1244" s="122"/>
      <c r="ML1244" s="122"/>
      <c r="MM1244" s="122"/>
      <c r="MN1244" s="122"/>
      <c r="MO1244" s="122"/>
      <c r="MP1244" s="122"/>
      <c r="MQ1244" s="122"/>
      <c r="MR1244" s="122"/>
      <c r="MS1244" s="122"/>
      <c r="MT1244" s="122"/>
      <c r="MU1244" s="122"/>
      <c r="MV1244" s="122"/>
      <c r="MW1244" s="122"/>
      <c r="MX1244" s="122"/>
      <c r="MY1244" s="122"/>
      <c r="MZ1244" s="122"/>
      <c r="NA1244" s="122"/>
      <c r="NB1244" s="122"/>
      <c r="NC1244" s="122"/>
      <c r="ND1244" s="122"/>
      <c r="NE1244" s="122"/>
      <c r="NF1244" s="122"/>
      <c r="NG1244" s="122"/>
      <c r="NH1244" s="122"/>
      <c r="NI1244" s="122"/>
      <c r="NJ1244" s="122"/>
      <c r="NK1244" s="122"/>
      <c r="NL1244" s="122"/>
      <c r="NM1244" s="122"/>
      <c r="NN1244" s="122"/>
      <c r="NO1244" s="122"/>
      <c r="NP1244" s="122"/>
      <c r="NQ1244" s="122"/>
      <c r="NR1244" s="122"/>
      <c r="NS1244" s="122"/>
      <c r="NT1244" s="122"/>
      <c r="NU1244" s="122"/>
      <c r="NV1244" s="122"/>
      <c r="NW1244" s="122"/>
      <c r="NX1244" s="122"/>
      <c r="NY1244" s="122"/>
      <c r="NZ1244" s="122"/>
      <c r="OA1244" s="122"/>
      <c r="OB1244" s="122"/>
      <c r="OC1244" s="122"/>
      <c r="OD1244" s="122"/>
      <c r="OE1244" s="122"/>
      <c r="OF1244" s="122"/>
      <c r="OG1244" s="122"/>
      <c r="OH1244" s="122"/>
      <c r="OI1244" s="122"/>
      <c r="OJ1244" s="122"/>
      <c r="OK1244" s="122"/>
      <c r="OL1244" s="122"/>
      <c r="OM1244" s="122"/>
      <c r="ON1244" s="122"/>
      <c r="OO1244" s="122"/>
      <c r="OP1244" s="122"/>
      <c r="OQ1244" s="122"/>
      <c r="OR1244" s="122"/>
      <c r="OS1244" s="122"/>
      <c r="OT1244" s="122"/>
      <c r="OU1244" s="122"/>
      <c r="OV1244" s="122"/>
      <c r="OW1244" s="122"/>
      <c r="OX1244" s="122"/>
      <c r="OY1244" s="122"/>
      <c r="OZ1244" s="122"/>
      <c r="PA1244" s="122"/>
      <c r="PB1244" s="122"/>
      <c r="PC1244" s="122"/>
      <c r="PD1244" s="122"/>
      <c r="PE1244" s="122"/>
      <c r="PF1244" s="122"/>
      <c r="PG1244" s="122"/>
      <c r="PH1244" s="122"/>
      <c r="PI1244" s="122"/>
      <c r="PJ1244" s="122"/>
      <c r="PK1244" s="122"/>
      <c r="PL1244" s="122"/>
      <c r="PM1244" s="122"/>
      <c r="PN1244" s="122"/>
      <c r="PO1244" s="122"/>
      <c r="PP1244" s="122"/>
      <c r="PQ1244" s="122"/>
      <c r="PR1244" s="122"/>
      <c r="PS1244" s="122"/>
      <c r="PT1244" s="122"/>
      <c r="PU1244" s="122"/>
      <c r="PV1244" s="122"/>
      <c r="PW1244" s="122"/>
      <c r="PX1244" s="122"/>
      <c r="PY1244" s="122"/>
      <c r="PZ1244" s="122"/>
      <c r="QA1244" s="122"/>
      <c r="QB1244" s="122"/>
      <c r="QC1244" s="122"/>
      <c r="QD1244" s="122"/>
      <c r="QE1244" s="122"/>
      <c r="QF1244" s="122"/>
      <c r="QG1244" s="122"/>
      <c r="QH1244" s="122"/>
      <c r="QI1244" s="122"/>
      <c r="QJ1244" s="122"/>
      <c r="QK1244" s="122"/>
      <c r="QL1244" s="122"/>
      <c r="QM1244" s="122"/>
      <c r="QN1244" s="122"/>
      <c r="QO1244" s="122"/>
      <c r="QP1244" s="122"/>
      <c r="QQ1244" s="122"/>
      <c r="QR1244" s="122"/>
      <c r="QS1244" s="122"/>
      <c r="QT1244" s="122"/>
      <c r="QU1244" s="122"/>
      <c r="QV1244" s="122"/>
      <c r="QW1244" s="122"/>
      <c r="QX1244" s="122"/>
      <c r="QY1244" s="122"/>
      <c r="QZ1244" s="122"/>
      <c r="RA1244" s="122"/>
      <c r="RB1244" s="122"/>
      <c r="RC1244" s="122"/>
      <c r="RD1244" s="122"/>
      <c r="RE1244" s="122"/>
      <c r="RF1244" s="122"/>
      <c r="RG1244" s="122"/>
      <c r="RH1244" s="122"/>
      <c r="RI1244" s="122"/>
      <c r="RJ1244" s="122"/>
      <c r="RK1244" s="122"/>
      <c r="RL1244" s="122"/>
      <c r="RM1244" s="122"/>
      <c r="RN1244" s="122"/>
      <c r="RO1244" s="122"/>
      <c r="RP1244" s="122"/>
      <c r="RQ1244" s="122"/>
      <c r="RR1244" s="122"/>
      <c r="RS1244" s="122"/>
      <c r="RT1244" s="122"/>
      <c r="RU1244" s="122"/>
      <c r="RV1244" s="122"/>
      <c r="RW1244" s="122"/>
      <c r="RX1244" s="122"/>
      <c r="RY1244" s="122"/>
      <c r="RZ1244" s="122"/>
      <c r="SA1244" s="122"/>
      <c r="SB1244" s="122"/>
      <c r="SC1244" s="122"/>
      <c r="SD1244" s="122"/>
      <c r="SE1244" s="122"/>
      <c r="SF1244" s="122"/>
      <c r="SG1244" s="122"/>
      <c r="SH1244" s="122"/>
      <c r="SI1244" s="122"/>
      <c r="SJ1244" s="122"/>
      <c r="SK1244" s="122"/>
      <c r="SL1244" s="122"/>
      <c r="SM1244" s="122"/>
      <c r="SN1244" s="122"/>
      <c r="SO1244" s="122"/>
      <c r="SP1244" s="122"/>
      <c r="SQ1244" s="122"/>
      <c r="SR1244" s="122"/>
      <c r="SS1244" s="122"/>
      <c r="ST1244" s="122"/>
      <c r="SU1244" s="122"/>
      <c r="SV1244" s="122"/>
      <c r="SW1244" s="122"/>
      <c r="SX1244" s="122"/>
      <c r="SY1244" s="122"/>
      <c r="SZ1244" s="122"/>
      <c r="TA1244" s="122"/>
      <c r="TB1244" s="122"/>
      <c r="TC1244" s="122"/>
      <c r="TD1244" s="122"/>
      <c r="TE1244" s="122"/>
      <c r="TF1244" s="122"/>
      <c r="TG1244" s="122"/>
      <c r="TH1244" s="122"/>
      <c r="TI1244" s="122"/>
      <c r="TJ1244" s="122"/>
      <c r="TK1244" s="122"/>
      <c r="TL1244" s="122"/>
      <c r="TM1244" s="122"/>
      <c r="TN1244" s="122"/>
      <c r="TO1244" s="122"/>
      <c r="TP1244" s="122"/>
      <c r="TQ1244" s="122"/>
      <c r="TR1244" s="122"/>
      <c r="TS1244" s="122"/>
      <c r="TT1244" s="122"/>
      <c r="TU1244" s="122"/>
      <c r="TV1244" s="122"/>
      <c r="TW1244" s="122"/>
      <c r="TX1244" s="122"/>
      <c r="TY1244" s="122"/>
      <c r="TZ1244" s="122"/>
      <c r="UA1244" s="122"/>
      <c r="UB1244" s="122"/>
      <c r="UC1244" s="122"/>
      <c r="UD1244" s="122"/>
      <c r="UE1244" s="122"/>
      <c r="UF1244" s="122"/>
      <c r="UG1244" s="122"/>
      <c r="UH1244" s="122"/>
      <c r="UI1244" s="122"/>
      <c r="UJ1244" s="122"/>
      <c r="UK1244" s="122"/>
      <c r="UL1244" s="122"/>
      <c r="UM1244" s="122"/>
      <c r="UN1244" s="122"/>
      <c r="UO1244" s="122"/>
      <c r="UP1244" s="122"/>
      <c r="UQ1244" s="122"/>
      <c r="UR1244" s="122"/>
      <c r="US1244" s="122"/>
      <c r="UT1244" s="122"/>
      <c r="UU1244" s="122"/>
      <c r="UV1244" s="122"/>
      <c r="UW1244" s="122"/>
      <c r="UX1244" s="122"/>
      <c r="UY1244" s="122"/>
      <c r="UZ1244" s="122"/>
      <c r="VA1244" s="122"/>
      <c r="VB1244" s="122"/>
      <c r="VC1244" s="122"/>
      <c r="VD1244" s="122"/>
      <c r="VE1244" s="122"/>
      <c r="VF1244" s="122"/>
      <c r="VG1244" s="122"/>
      <c r="VH1244" s="122"/>
      <c r="VI1244" s="122"/>
      <c r="VJ1244" s="122"/>
      <c r="VK1244" s="122"/>
      <c r="VL1244" s="122"/>
      <c r="VM1244" s="122"/>
      <c r="VN1244" s="122"/>
      <c r="VO1244" s="122"/>
      <c r="VP1244" s="122"/>
      <c r="VQ1244" s="122"/>
      <c r="VR1244" s="122"/>
      <c r="VS1244" s="122"/>
      <c r="VT1244" s="122"/>
      <c r="VU1244" s="122"/>
      <c r="VV1244" s="122"/>
      <c r="VW1244" s="122"/>
      <c r="VX1244" s="122"/>
      <c r="VY1244" s="122"/>
      <c r="VZ1244" s="122"/>
      <c r="WA1244" s="122"/>
      <c r="WB1244" s="122"/>
      <c r="WC1244" s="122"/>
      <c r="WD1244" s="122"/>
      <c r="WE1244" s="122"/>
      <c r="WF1244" s="122"/>
      <c r="WG1244" s="122"/>
      <c r="WH1244" s="122"/>
      <c r="WI1244" s="122"/>
      <c r="WJ1244" s="122"/>
      <c r="WK1244" s="122"/>
      <c r="WL1244" s="122"/>
      <c r="WM1244" s="122"/>
      <c r="WN1244" s="122"/>
      <c r="WO1244" s="122"/>
      <c r="WP1244" s="122"/>
      <c r="WQ1244" s="122"/>
      <c r="WR1244" s="122"/>
      <c r="WS1244" s="122"/>
      <c r="WT1244" s="122"/>
      <c r="WU1244" s="122"/>
      <c r="WV1244" s="122"/>
      <c r="WW1244" s="122"/>
      <c r="WX1244" s="122"/>
      <c r="WY1244" s="122"/>
      <c r="WZ1244" s="122"/>
      <c r="XA1244" s="122"/>
      <c r="XB1244" s="122"/>
      <c r="XC1244" s="122"/>
      <c r="XD1244" s="122"/>
      <c r="XE1244" s="122"/>
      <c r="XF1244" s="122"/>
      <c r="XG1244" s="122"/>
      <c r="XH1244" s="122"/>
      <c r="XI1244" s="122"/>
      <c r="XJ1244" s="122"/>
      <c r="XK1244" s="122"/>
      <c r="XL1244" s="122"/>
      <c r="XM1244" s="122"/>
      <c r="XN1244" s="122"/>
      <c r="XO1244" s="122"/>
      <c r="XP1244" s="122"/>
      <c r="XQ1244" s="122"/>
      <c r="XR1244" s="122"/>
      <c r="XS1244" s="122"/>
      <c r="XT1244" s="122"/>
      <c r="XU1244" s="122"/>
      <c r="XV1244" s="122"/>
      <c r="XW1244" s="122"/>
      <c r="XX1244" s="122"/>
      <c r="XY1244" s="122"/>
      <c r="XZ1244" s="122"/>
      <c r="YA1244" s="122"/>
      <c r="YB1244" s="122"/>
      <c r="YC1244" s="122"/>
      <c r="YD1244" s="122"/>
      <c r="YE1244" s="122"/>
      <c r="YF1244" s="122"/>
      <c r="YG1244" s="122"/>
      <c r="YH1244" s="122"/>
      <c r="YI1244" s="122"/>
      <c r="YJ1244" s="122"/>
      <c r="YK1244" s="122"/>
      <c r="YL1244" s="122"/>
      <c r="YM1244" s="122"/>
      <c r="YN1244" s="122"/>
      <c r="YO1244" s="122"/>
      <c r="YP1244" s="122"/>
      <c r="YQ1244" s="122"/>
      <c r="YR1244" s="122"/>
      <c r="YS1244" s="122"/>
      <c r="YT1244" s="122"/>
      <c r="YU1244" s="122"/>
      <c r="YV1244" s="122"/>
      <c r="YW1244" s="122"/>
      <c r="YX1244" s="122"/>
      <c r="YY1244" s="122"/>
      <c r="YZ1244" s="122"/>
      <c r="ZA1244" s="122"/>
      <c r="ZB1244" s="122"/>
      <c r="ZC1244" s="122"/>
      <c r="ZD1244" s="122"/>
      <c r="ZE1244" s="122"/>
      <c r="ZF1244" s="122"/>
      <c r="ZG1244" s="122"/>
      <c r="ZH1244" s="122"/>
      <c r="ZI1244" s="122"/>
      <c r="ZJ1244" s="122"/>
      <c r="ZK1244" s="122"/>
      <c r="ZL1244" s="122"/>
      <c r="ZM1244" s="122"/>
      <c r="ZN1244" s="122"/>
      <c r="ZO1244" s="122"/>
      <c r="ZP1244" s="122"/>
      <c r="ZQ1244" s="122"/>
      <c r="ZR1244" s="122"/>
      <c r="ZS1244" s="122"/>
      <c r="ZT1244" s="122"/>
      <c r="ZU1244" s="122"/>
      <c r="ZV1244" s="122"/>
      <c r="ZW1244" s="122"/>
      <c r="ZX1244" s="122"/>
      <c r="ZY1244" s="122"/>
      <c r="ZZ1244" s="122"/>
      <c r="AAA1244" s="122"/>
      <c r="AAB1244" s="122"/>
      <c r="AAC1244" s="122"/>
      <c r="AAD1244" s="122"/>
      <c r="AAE1244" s="122"/>
      <c r="AAF1244" s="122"/>
      <c r="AAG1244" s="122"/>
      <c r="AAH1244" s="122"/>
      <c r="AAI1244" s="122"/>
      <c r="AAJ1244" s="122"/>
      <c r="AAK1244" s="122"/>
      <c r="AAL1244" s="122"/>
      <c r="AAM1244" s="122"/>
      <c r="AAN1244" s="122"/>
      <c r="AAO1244" s="122"/>
      <c r="AAP1244" s="122"/>
      <c r="AAQ1244" s="122"/>
      <c r="AAR1244" s="122"/>
      <c r="AAS1244" s="122"/>
      <c r="AAT1244" s="122"/>
      <c r="AAU1244" s="122"/>
      <c r="AAV1244" s="122"/>
      <c r="AAW1244" s="122"/>
      <c r="AAX1244" s="122"/>
      <c r="AAY1244" s="122"/>
      <c r="AAZ1244" s="122"/>
      <c r="ABA1244" s="122"/>
      <c r="ABB1244" s="122"/>
      <c r="ABC1244" s="122"/>
      <c r="ABD1244" s="122"/>
      <c r="ABE1244" s="122"/>
      <c r="ABF1244" s="122"/>
      <c r="ABG1244" s="122"/>
      <c r="ABH1244" s="122"/>
      <c r="ABI1244" s="122"/>
      <c r="ABJ1244" s="122"/>
      <c r="ABK1244" s="122"/>
      <c r="ABL1244" s="122"/>
      <c r="ABM1244" s="122"/>
      <c r="ABN1244" s="122"/>
      <c r="ABO1244" s="122"/>
      <c r="ABP1244" s="122"/>
      <c r="ABQ1244" s="122"/>
      <c r="ABR1244" s="122"/>
      <c r="ABS1244" s="122"/>
      <c r="ABT1244" s="122"/>
      <c r="ABU1244" s="122"/>
      <c r="ABV1244" s="122"/>
      <c r="ABW1244" s="122"/>
      <c r="ABX1244" s="122"/>
      <c r="ABY1244" s="122"/>
      <c r="ABZ1244" s="122"/>
      <c r="ACA1244" s="122"/>
      <c r="ACB1244" s="122"/>
      <c r="ACC1244" s="122"/>
      <c r="ACD1244" s="122"/>
      <c r="ACE1244" s="122"/>
      <c r="ACF1244" s="122"/>
      <c r="ACG1244" s="122"/>
      <c r="ACH1244" s="122"/>
      <c r="ACI1244" s="122"/>
      <c r="ACJ1244" s="122"/>
      <c r="ACK1244" s="122"/>
      <c r="ACL1244" s="122"/>
      <c r="ACM1244" s="122"/>
      <c r="ACN1244" s="122"/>
      <c r="ACO1244" s="122"/>
      <c r="ACP1244" s="122"/>
      <c r="ACQ1244" s="122"/>
      <c r="ACR1244" s="122"/>
      <c r="ACS1244" s="122"/>
      <c r="ACT1244" s="122"/>
      <c r="ACU1244" s="122"/>
      <c r="ACV1244" s="122"/>
      <c r="ACW1244" s="122"/>
      <c r="ACX1244" s="122"/>
      <c r="ACY1244" s="122"/>
      <c r="ACZ1244" s="122"/>
      <c r="ADA1244" s="122"/>
    </row>
    <row r="1245" spans="1:781" x14ac:dyDescent="0.3">
      <c r="D1245" s="319"/>
      <c r="E1245" s="319"/>
      <c r="F1245" s="319"/>
      <c r="G1245" s="319"/>
      <c r="H1245" s="319"/>
      <c r="I1245" s="348"/>
      <c r="J1245" s="348"/>
      <c r="K1245" s="320"/>
      <c r="L1245" s="348"/>
      <c r="M1245" s="319"/>
      <c r="N1245" s="319"/>
      <c r="O1245" s="319"/>
      <c r="P1245" s="349"/>
    </row>
    <row r="1246" spans="1:781" x14ac:dyDescent="0.3">
      <c r="D1246" s="319"/>
      <c r="E1246" s="319"/>
      <c r="F1246" s="319"/>
      <c r="G1246" s="319"/>
      <c r="H1246" s="319"/>
      <c r="I1246" s="348"/>
      <c r="J1246" s="348"/>
      <c r="K1246" s="320"/>
      <c r="L1246" s="348"/>
      <c r="M1246" s="319"/>
      <c r="N1246" s="319"/>
      <c r="O1246" s="319"/>
      <c r="P1246" s="349"/>
    </row>
    <row r="1247" spans="1:781" x14ac:dyDescent="0.3">
      <c r="D1247" s="319"/>
      <c r="E1247" s="319"/>
      <c r="F1247" s="319"/>
      <c r="G1247" s="319"/>
      <c r="H1247" s="319"/>
      <c r="I1247" s="348"/>
      <c r="J1247" s="348"/>
      <c r="K1247" s="320"/>
      <c r="L1247" s="348"/>
      <c r="M1247" s="319"/>
      <c r="N1247" s="319"/>
      <c r="O1247" s="319"/>
      <c r="P1247" s="349"/>
    </row>
    <row r="1248" spans="1:781" x14ac:dyDescent="0.3">
      <c r="D1248" s="319"/>
      <c r="E1248" s="319"/>
      <c r="F1248" s="319"/>
      <c r="G1248" s="319"/>
      <c r="H1248" s="319"/>
      <c r="I1248" s="348"/>
      <c r="J1248" s="348"/>
      <c r="K1248" s="320"/>
      <c r="L1248" s="348"/>
      <c r="M1248" s="319"/>
      <c r="N1248" s="319"/>
      <c r="O1248" s="319"/>
      <c r="P1248" s="349"/>
    </row>
    <row r="1249" spans="4:16" x14ac:dyDescent="0.3">
      <c r="D1249" s="319"/>
      <c r="E1249" s="319"/>
      <c r="F1249" s="319"/>
      <c r="G1249" s="319"/>
      <c r="H1249" s="319"/>
      <c r="I1249" s="348"/>
      <c r="J1249" s="348"/>
      <c r="K1249" s="320"/>
      <c r="L1249" s="348"/>
      <c r="M1249" s="319"/>
      <c r="N1249" s="319"/>
      <c r="O1249" s="319"/>
      <c r="P1249" s="349"/>
    </row>
    <row r="1250" spans="4:16" x14ac:dyDescent="0.3">
      <c r="D1250" s="319"/>
      <c r="E1250" s="319"/>
      <c r="F1250" s="319"/>
      <c r="G1250" s="319"/>
      <c r="H1250" s="319"/>
      <c r="I1250" s="348"/>
      <c r="J1250" s="348"/>
      <c r="K1250" s="320"/>
      <c r="L1250" s="348"/>
      <c r="M1250" s="319"/>
      <c r="N1250" s="319"/>
      <c r="O1250" s="319"/>
      <c r="P1250" s="349"/>
    </row>
    <row r="1251" spans="4:16" x14ac:dyDescent="0.3">
      <c r="D1251" s="319"/>
      <c r="E1251" s="319"/>
      <c r="F1251" s="319"/>
      <c r="G1251" s="319"/>
      <c r="H1251" s="319"/>
      <c r="I1251" s="348"/>
      <c r="J1251" s="348"/>
      <c r="K1251" s="320"/>
      <c r="L1251" s="348"/>
      <c r="M1251" s="319"/>
      <c r="N1251" s="319"/>
      <c r="O1251" s="319"/>
      <c r="P1251" s="349"/>
    </row>
    <row r="1252" spans="4:16" x14ac:dyDescent="0.3">
      <c r="D1252" s="319"/>
      <c r="E1252" s="319"/>
      <c r="F1252" s="319"/>
      <c r="G1252" s="319"/>
      <c r="H1252" s="319"/>
      <c r="I1252" s="348"/>
      <c r="J1252" s="348"/>
      <c r="K1252" s="320"/>
      <c r="L1252" s="348"/>
      <c r="M1252" s="319"/>
      <c r="N1252" s="319"/>
      <c r="O1252" s="319"/>
      <c r="P1252" s="349"/>
    </row>
    <row r="1253" spans="4:16" x14ac:dyDescent="0.3">
      <c r="D1253" s="319"/>
      <c r="E1253" s="319"/>
      <c r="F1253" s="319"/>
      <c r="G1253" s="319"/>
      <c r="H1253" s="319"/>
      <c r="I1253" s="348"/>
      <c r="J1253" s="348"/>
      <c r="K1253" s="320"/>
      <c r="L1253" s="348"/>
      <c r="M1253" s="319"/>
      <c r="N1253" s="319"/>
      <c r="O1253" s="319"/>
      <c r="P1253" s="349"/>
    </row>
    <row r="1254" spans="4:16" x14ac:dyDescent="0.3">
      <c r="D1254" s="319"/>
      <c r="E1254" s="319"/>
      <c r="F1254" s="319"/>
      <c r="G1254" s="319"/>
      <c r="H1254" s="319"/>
      <c r="I1254" s="348"/>
      <c r="J1254" s="348"/>
      <c r="K1254" s="320"/>
      <c r="L1254" s="348"/>
      <c r="M1254" s="319"/>
      <c r="N1254" s="319"/>
      <c r="O1254" s="319"/>
      <c r="P1254" s="349"/>
    </row>
    <row r="1255" spans="4:16" x14ac:dyDescent="0.3">
      <c r="D1255" s="319"/>
      <c r="E1255" s="319"/>
      <c r="F1255" s="319"/>
      <c r="G1255" s="319"/>
      <c r="H1255" s="319"/>
      <c r="I1255" s="348"/>
      <c r="J1255" s="348"/>
      <c r="K1255" s="320"/>
      <c r="L1255" s="348"/>
      <c r="M1255" s="319"/>
      <c r="N1255" s="319"/>
      <c r="O1255" s="319"/>
      <c r="P1255" s="349"/>
    </row>
    <row r="1256" spans="4:16" x14ac:dyDescent="0.3">
      <c r="D1256" s="319"/>
      <c r="E1256" s="319"/>
      <c r="F1256" s="319"/>
      <c r="G1256" s="319"/>
      <c r="H1256" s="319"/>
      <c r="I1256" s="348"/>
      <c r="J1256" s="348"/>
      <c r="K1256" s="320"/>
      <c r="L1256" s="348"/>
      <c r="M1256" s="319"/>
      <c r="N1256" s="319"/>
      <c r="O1256" s="319"/>
      <c r="P1256" s="349"/>
    </row>
    <row r="1257" spans="4:16" x14ac:dyDescent="0.3">
      <c r="D1257" s="319"/>
      <c r="E1257" s="319"/>
      <c r="F1257" s="319"/>
      <c r="G1257" s="319"/>
      <c r="H1257" s="319"/>
      <c r="I1257" s="348"/>
      <c r="J1257" s="348"/>
      <c r="K1257" s="320"/>
      <c r="L1257" s="348"/>
      <c r="M1257" s="319"/>
      <c r="N1257" s="319"/>
      <c r="O1257" s="319"/>
      <c r="P1257" s="349"/>
    </row>
    <row r="1258" spans="4:16" x14ac:dyDescent="0.3">
      <c r="D1258" s="319"/>
      <c r="E1258" s="319"/>
      <c r="F1258" s="319"/>
      <c r="G1258" s="319"/>
      <c r="H1258" s="319"/>
      <c r="I1258" s="348"/>
      <c r="J1258" s="348"/>
      <c r="K1258" s="320"/>
      <c r="L1258" s="348"/>
      <c r="M1258" s="319"/>
      <c r="N1258" s="319"/>
      <c r="O1258" s="319"/>
      <c r="P1258" s="349"/>
    </row>
    <row r="1259" spans="4:16" x14ac:dyDescent="0.3">
      <c r="D1259" s="319"/>
      <c r="E1259" s="319"/>
      <c r="F1259" s="319"/>
      <c r="G1259" s="319"/>
      <c r="H1259" s="319"/>
      <c r="I1259" s="348"/>
      <c r="J1259" s="348"/>
      <c r="K1259" s="320"/>
      <c r="L1259" s="348"/>
      <c r="M1259" s="319"/>
      <c r="N1259" s="319"/>
      <c r="O1259" s="319"/>
      <c r="P1259" s="349"/>
    </row>
    <row r="1260" spans="4:16" x14ac:dyDescent="0.3">
      <c r="D1260" s="319"/>
      <c r="E1260" s="319"/>
      <c r="F1260" s="319"/>
      <c r="G1260" s="319"/>
      <c r="H1260" s="319"/>
      <c r="I1260" s="348"/>
      <c r="J1260" s="348"/>
      <c r="K1260" s="320"/>
      <c r="L1260" s="348"/>
      <c r="M1260" s="319"/>
      <c r="N1260" s="319"/>
      <c r="O1260" s="319"/>
      <c r="P1260" s="349"/>
    </row>
    <row r="1261" spans="4:16" x14ac:dyDescent="0.3">
      <c r="D1261" s="319"/>
      <c r="E1261" s="319"/>
      <c r="F1261" s="319"/>
      <c r="G1261" s="319"/>
      <c r="H1261" s="319"/>
      <c r="I1261" s="348"/>
      <c r="J1261" s="348"/>
      <c r="K1261" s="320"/>
      <c r="L1261" s="348"/>
      <c r="M1261" s="319"/>
      <c r="N1261" s="319"/>
      <c r="O1261" s="319"/>
      <c r="P1261" s="349"/>
    </row>
    <row r="1262" spans="4:16" x14ac:dyDescent="0.3">
      <c r="D1262" s="319"/>
      <c r="E1262" s="319"/>
      <c r="F1262" s="319"/>
      <c r="G1262" s="319"/>
      <c r="H1262" s="319"/>
      <c r="I1262" s="348"/>
      <c r="J1262" s="348"/>
      <c r="K1262" s="320"/>
      <c r="L1262" s="348"/>
      <c r="M1262" s="319"/>
      <c r="N1262" s="319"/>
      <c r="O1262" s="319"/>
      <c r="P1262" s="349"/>
    </row>
    <row r="1263" spans="4:16" x14ac:dyDescent="0.3">
      <c r="D1263" s="319"/>
      <c r="E1263" s="319"/>
      <c r="F1263" s="319"/>
      <c r="G1263" s="319"/>
      <c r="H1263" s="319"/>
      <c r="I1263" s="348"/>
      <c r="J1263" s="348"/>
      <c r="K1263" s="320"/>
      <c r="L1263" s="348"/>
      <c r="M1263" s="319"/>
      <c r="N1263" s="319"/>
      <c r="O1263" s="319"/>
      <c r="P1263" s="349"/>
    </row>
    <row r="1264" spans="4:16" x14ac:dyDescent="0.3">
      <c r="D1264" s="319"/>
      <c r="E1264" s="319"/>
      <c r="F1264" s="319"/>
      <c r="G1264" s="319"/>
      <c r="H1264" s="319"/>
      <c r="I1264" s="348"/>
      <c r="J1264" s="348"/>
      <c r="K1264" s="320"/>
      <c r="L1264" s="348"/>
      <c r="M1264" s="319"/>
      <c r="N1264" s="319"/>
      <c r="O1264" s="319"/>
      <c r="P1264" s="349"/>
    </row>
    <row r="1265" spans="14:16" x14ac:dyDescent="0.3">
      <c r="N1265" s="319"/>
      <c r="O1265" s="319"/>
      <c r="P1265" s="349"/>
    </row>
    <row r="1266" spans="14:16" x14ac:dyDescent="0.3">
      <c r="N1266" s="319"/>
      <c r="O1266" s="319"/>
      <c r="P1266" s="349"/>
    </row>
    <row r="1267" spans="14:16" x14ac:dyDescent="0.3">
      <c r="N1267" s="319"/>
      <c r="O1267" s="319"/>
      <c r="P1267" s="349"/>
    </row>
  </sheetData>
  <mergeCells count="37">
    <mergeCell ref="L1:L2"/>
    <mergeCell ref="A1:A2"/>
    <mergeCell ref="B1:B2"/>
    <mergeCell ref="C1:C2"/>
    <mergeCell ref="D1:D2"/>
    <mergeCell ref="E1:E2"/>
    <mergeCell ref="F1:F2"/>
    <mergeCell ref="G1:G2"/>
    <mergeCell ref="H1:H2"/>
    <mergeCell ref="I1:I2"/>
    <mergeCell ref="J1:J2"/>
    <mergeCell ref="K1:K2"/>
    <mergeCell ref="AI1:AI2"/>
    <mergeCell ref="F418:G418"/>
    <mergeCell ref="Y1:Y2"/>
    <mergeCell ref="Z1:Z2"/>
    <mergeCell ref="AA1:AA2"/>
    <mergeCell ref="AB1:AB2"/>
    <mergeCell ref="AC1:AC2"/>
    <mergeCell ref="AD1:AD2"/>
    <mergeCell ref="S1:S2"/>
    <mergeCell ref="T1:T2"/>
    <mergeCell ref="U1:U2"/>
    <mergeCell ref="V1:V2"/>
    <mergeCell ref="W1:W2"/>
    <mergeCell ref="X1:X2"/>
    <mergeCell ref="M1:M2"/>
    <mergeCell ref="N1:N2"/>
    <mergeCell ref="M421:P421"/>
    <mergeCell ref="AE1:AE2"/>
    <mergeCell ref="AF1:AF2"/>
    <mergeCell ref="AG1:AG2"/>
    <mergeCell ref="AH1:AH2"/>
    <mergeCell ref="O1:O2"/>
    <mergeCell ref="P1:P2"/>
    <mergeCell ref="Q1:Q2"/>
    <mergeCell ref="R1:R2"/>
  </mergeCells>
  <hyperlinks>
    <hyperlink ref="B83" r:id="rId1" display="http://www.zcmc.am/" xr:uid="{C6DB9892-4D0A-4DC2-8733-79DF80895473}"/>
    <hyperlink ref="Q94" r:id="rId2" display="http://www.futuredirections.org.au/publications/food-and-water-crises/28-global-food-and-water-crises-swa/176-chinese-city-of-4-million-left-dry-as-pollution-contaminates-water.html" xr:uid="{7E6D9545-3500-4ED1-9B2E-5397B46DB90F}"/>
    <hyperlink ref="Q142" r:id="rId3" display="https://pure.ltu.se/portal/files/96533586/Numerical_analysis_of_staged_construction_of_an_upstream_tailings_dam.pdf" xr:uid="{7069C1FA-59BA-4D72-B1FF-9677CDF2CC5A}"/>
    <hyperlink ref="Q137" display="http://www.corpwatch.org/article.php?id=744  (accessed 1Jul16)  A joint in the main pipe which carries the cyanide wastewater to the tailings dam was dislodged after a heavy downpour allowing the cyanide solution to spew onto the ground. Chlorine was adde" xr:uid="{10EBC1A3-49F6-4D03-AA83-B384CEB33499}"/>
    <hyperlink ref="P202" r:id="rId4" xr:uid="{AD55DB56-A52D-42D4-8EF9-4E8AA5CE6B1E}"/>
    <hyperlink ref="Q400" r:id="rId5" display="http://www.infomine.com/library/publications/docs/Golder2012.pdf  took steam engine of the rail and killed people in mine housese" xr:uid="{4BDAE10A-EF85-4847-9740-C22FDFF8561F}"/>
    <hyperlink ref="P59" r:id="rId6" xr:uid="{C6715E84-C2B9-461E-90CA-7906A4AABECE}"/>
    <hyperlink ref="P85" r:id="rId7" xr:uid="{2BEDC6F2-A23C-4C57-BEAC-3C56012DFB93}"/>
    <hyperlink ref="P55" r:id="rId8" xr:uid="{B241107D-D684-4AC8-8175-18604EC3EB44}"/>
    <hyperlink ref="P63" r:id="rId9" xr:uid="{908C4A3C-D76E-416D-B863-CD317B002FE6}"/>
    <hyperlink ref="A1:A2" location="'MASTER DATA FILE'!B389" display="SEVERITY CODE" xr:uid="{893B79B2-9087-4F5E-8393-F8AF7489A7D4}"/>
    <hyperlink ref="A411" location="'MASTER DATA FILE'!A1" display="'MASTER DATA FILE'!A1" xr:uid="{762DE6C3-0855-4806-9BF1-3932639D5856}"/>
    <hyperlink ref="P67" r:id="rId10" xr:uid="{E3F8F5D6-A783-49DA-8AED-E61FB93D1C12}"/>
    <hyperlink ref="P72" r:id="rId11" xr:uid="{122CBB2F-D058-484A-8F04-97414C276A10}"/>
    <hyperlink ref="P56" r:id="rId12" xr:uid="{7F5B5016-A4A2-4805-B6EC-AE9F4DD4C440}"/>
    <hyperlink ref="P51" r:id="rId13" xr:uid="{9362B978-D6B7-43C9-B07D-646358AAC6C2}"/>
    <hyperlink ref="P80" r:id="rId14" xr:uid="{9FC36BDC-63F0-40B2-81EB-9BAAF02E790C}"/>
    <hyperlink ref="P93" r:id="rId15" display="file:///C:/Users/Lindsay/Downloads/AGA-OP12-bra-serra-grande.pdf" xr:uid="{E4096339-15E8-48CA-A5E4-D7BFDFEDE732}"/>
    <hyperlink ref="P136" r:id="rId16" xr:uid="{2E99834B-1B51-480A-BF27-EF9FD9931218}"/>
    <hyperlink ref="P322" r:id="rId17" display="http://www.acingenieros.com/descargas/pdfs/Articulo_03_Parte_03.pdf" xr:uid="{3B9F9EB7-BE81-4E30-AFFF-C9F22EBE4957}"/>
    <hyperlink ref="P50" r:id="rId18" xr:uid="{449FCB61-1B81-4A83-81F1-4045624D2BC0}"/>
    <hyperlink ref="P49" r:id="rId19" xr:uid="{15E11F70-013F-4FD5-BDBA-8DDC7A90D29A}"/>
    <hyperlink ref="P48" r:id="rId20" xr:uid="{8454A7DA-C12C-47D7-B03A-C19E642D7F1E}"/>
    <hyperlink ref="P35" r:id="rId21" display="https://www.e1.ru/news/spool/news_id-69366844.html" xr:uid="{55A8696B-1822-4E82-A320-7417913F58F1}"/>
    <hyperlink ref="P65" r:id="rId22" display="https://www.rfa.org/english/news/myanmar/landslide-05042018180440.html" xr:uid="{9BA48C4B-2168-43DA-87CF-BD5BC33E1576}"/>
    <hyperlink ref="P71" r:id="rId23" display="https://www.rfa.org/english/news/myanmar/landslide-05042018180440.html" xr:uid="{C0185419-8FAB-4135-B6EA-3AADE746EE68}"/>
    <hyperlink ref="P39" r:id="rId24" xr:uid="{F0E833D5-42E0-41CC-9CFE-584A40AD8E81}"/>
    <hyperlink ref="P26" r:id="rId25" display="https://blogs.agu.org/landslideblog/2022/01/11/pau-branco-1/" xr:uid="{6596D649-1CD8-4C7F-8611-CD0C4F2BF498}"/>
    <hyperlink ref="P25" r:id="rId26" xr:uid="{FB386258-CCA3-4700-BD2B-FCB8F7C4811A}"/>
    <hyperlink ref="P23" r:id="rId27" xr:uid="{203D0E38-4D60-4F3F-A6AF-EEA50F1435AD}"/>
    <hyperlink ref="P22" r:id="rId28" display="https://blogs.agu.org/landslideblog/2022/04/06/wenquan-township-tailings-1/" xr:uid="{AC7E495E-E57B-45C6-8EB5-415D8B536329}"/>
    <hyperlink ref="P69" r:id="rId29" display="http://siberiantimes.com/ecology/others/news/n0671-stinking-poisoned-water-flows-towards-siberia-from-mining-city-ridder-in-kazakhstan/" xr:uid="{D35F4C39-FC53-41E0-B722-041499EEA9B3}"/>
    <hyperlink ref="P121" r:id="rId30" xr:uid="{2050AF00-9284-4054-9A92-9C192EB3722F}"/>
    <hyperlink ref="P27" r:id="rId31" xr:uid="{038CB827-7006-42FA-A947-CC9011C70549}"/>
    <hyperlink ref="P33" r:id="rId32" xr:uid="{E75169F1-F1A0-4C62-A461-B4DCF1B4CA62}"/>
    <hyperlink ref="P12" r:id="rId33" display="https://stockhouse.com/news/the-market-online-news/2024/08/19/here-s-timeline-victoria-gold-mine-disaster-yukon" xr:uid="{01954D72-60F0-4679-BD5B-CF81B8E47A2E}"/>
    <hyperlink ref="H414:I414" location="'MASTER DATA FILE'!A5" display="Return" xr:uid="{A2EB8B9E-9895-465E-945C-E3637846704A}"/>
    <hyperlink ref="I3:J3" location="'MASTER DATA FILE'!I416" display="ICOLD Incident Classifications" xr:uid="{14DCEC1F-A9FF-41FA-AD55-01D542A03168}"/>
    <hyperlink ref="H3" location="'MASTER DATA FILE'!I427" display="ICOLD" xr:uid="{56A6DFE4-1004-4C13-B411-6205439CDBC7}"/>
    <hyperlink ref="J414" location="'MASTER DATA FILE'!A5" display="ROW 7" xr:uid="{0321E8CD-F418-43A8-9307-6858A5B8B871}"/>
    <hyperlink ref="I3" location="'MASTER DATA FILE'!I427" display="Incident" xr:uid="{6DE5AD66-0236-452F-8967-B273E0EF24FF}"/>
    <hyperlink ref="J3" location="'MASTER DATA FILE'!I427" display="Classifications" xr:uid="{DC96B31C-6F94-47B7-8880-31DB34F4678D}"/>
  </hyperlinks>
  <pageMargins left="0.7" right="0.7" top="0.75" bottom="0.75" header="0.3" footer="0.3"/>
  <pageSetup orientation="portrait" horizontalDpi="4294967293" verticalDpi="4294967293" r:id="rId34"/>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FILE</vt:lpstr>
      <vt:lpstr>'DATA FILE'!_GoBack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Chambers</dc:creator>
  <cp:lastModifiedBy>David Chambers</cp:lastModifiedBy>
  <dcterms:created xsi:type="dcterms:W3CDTF">2025-04-17T14:37:11Z</dcterms:created>
  <dcterms:modified xsi:type="dcterms:W3CDTF">2025-04-17T14:41:02Z</dcterms:modified>
</cp:coreProperties>
</file>